
<file path=[Content_Types].xml><?xml version="1.0" encoding="utf-8"?>
<Types xmlns="http://schemas.openxmlformats.org/package/2006/content-types">
  <Default Extension="bin" ContentType="application/vnd.openxmlformats-officedocument.oleObject"/>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NO NAME/__STAT XLS/"/>
    </mc:Choice>
  </mc:AlternateContent>
  <xr:revisionPtr revIDLastSave="0" documentId="8_{EED9D5CA-1B18-1048-AB52-2A267161C7F0}" xr6:coauthVersionLast="45" xr6:coauthVersionMax="45" xr10:uidLastSave="{00000000-0000-0000-0000-000000000000}"/>
  <bookViews>
    <workbookView xWindow="120" yWindow="460" windowWidth="18680" windowHeight="27060" tabRatio="601"/>
  </bookViews>
  <sheets>
    <sheet name="statura" sheetId="1" r:id="rId1"/>
    <sheet name="ven_ord" sheetId="2" r:id="rId2"/>
    <sheet name="ril_sp_dadi" sheetId="3" r:id="rId3"/>
    <sheet name="disp_dadi" sheetId="4" r:id="rId4"/>
    <sheet name="esercizi" sheetId="6" r:id="rId5"/>
    <sheet name="Foglio5" sheetId="7" r:id="rId6"/>
    <sheet name="Foglio6" sheetId="8" r:id="rId7"/>
    <sheet name="Foglio7" sheetId="9" r:id="rId8"/>
    <sheet name="Foglio8" sheetId="10" r:id="rId9"/>
    <sheet name="Foglio9" sheetId="11" r:id="rId10"/>
    <sheet name="Foglio10" sheetId="12" r:id="rId11"/>
    <sheet name="Foglio11" sheetId="13" r:id="rId12"/>
    <sheet name="Foglio12" sheetId="14" r:id="rId13"/>
    <sheet name="Foglio13" sheetId="15" r:id="rId14"/>
  </sheets>
  <definedNames>
    <definedName name="classi">statura!$F$22:$F$30</definedName>
    <definedName name="classi_1">ven_ord!$E$17:$E$26</definedName>
    <definedName name="classi_2">ven_ord!#REF!</definedName>
    <definedName name="dat_1">ven_ord!$B$6:$B$25</definedName>
    <definedName name="dat_2">ven_ord!$C$6:$C$25</definedName>
    <definedName name="dati">statura!$A$7:$K$16</definedName>
    <definedName name="es_1">esercizi!$A$4:$I$19</definedName>
  </definedNames>
  <calcPr calcId="0"/>
</workbook>
</file>

<file path=xl/calcChain.xml><?xml version="1.0" encoding="utf-8"?>
<calcChain xmlns="http://schemas.openxmlformats.org/spreadsheetml/2006/main">
  <c r="A4" i="6" l="1"/>
  <c r="B4" i="6"/>
  <c r="C4" i="6"/>
  <c r="D4" i="6"/>
  <c r="E4" i="6"/>
  <c r="F4" i="6"/>
  <c r="G4" i="6"/>
  <c r="H4" i="6"/>
  <c r="I4" i="6"/>
  <c r="A5" i="6"/>
  <c r="B5" i="6"/>
  <c r="C5" i="6"/>
  <c r="D5" i="6"/>
  <c r="E5" i="6"/>
  <c r="F5" i="6"/>
  <c r="G5" i="6"/>
  <c r="H5" i="6"/>
  <c r="I5" i="6"/>
  <c r="A6" i="6"/>
  <c r="B6" i="6"/>
  <c r="C6" i="6"/>
  <c r="D6" i="6"/>
  <c r="E6" i="6"/>
  <c r="F6" i="6"/>
  <c r="G6" i="6"/>
  <c r="H6" i="6"/>
  <c r="I6" i="6"/>
  <c r="A7" i="6"/>
  <c r="B7" i="6"/>
  <c r="C7" i="6"/>
  <c r="D7" i="6"/>
  <c r="E7" i="6"/>
  <c r="F7" i="6"/>
  <c r="G7" i="6"/>
  <c r="H7" i="6"/>
  <c r="I7" i="6"/>
  <c r="A8" i="6"/>
  <c r="B8" i="6"/>
  <c r="C8" i="6"/>
  <c r="D8" i="6"/>
  <c r="E8" i="6"/>
  <c r="F8" i="6"/>
  <c r="G8" i="6"/>
  <c r="H8" i="6"/>
  <c r="I8" i="6"/>
  <c r="A9" i="6"/>
  <c r="B9" i="6"/>
  <c r="C9" i="6"/>
  <c r="D9" i="6"/>
  <c r="E9" i="6"/>
  <c r="F9" i="6"/>
  <c r="G9" i="6"/>
  <c r="H9" i="6"/>
  <c r="I9" i="6"/>
  <c r="A10" i="6"/>
  <c r="B10" i="6"/>
  <c r="C10" i="6"/>
  <c r="D10" i="6"/>
  <c r="E10" i="6"/>
  <c r="F10" i="6"/>
  <c r="G10" i="6"/>
  <c r="H10" i="6"/>
  <c r="I10" i="6"/>
  <c r="A11" i="6"/>
  <c r="B11" i="6"/>
  <c r="C11" i="6"/>
  <c r="D11" i="6"/>
  <c r="E11" i="6"/>
  <c r="F11" i="6"/>
  <c r="G11" i="6"/>
  <c r="H11" i="6"/>
  <c r="I11" i="6"/>
  <c r="A12" i="6"/>
  <c r="B12" i="6"/>
  <c r="C12" i="6"/>
  <c r="D12" i="6"/>
  <c r="E12" i="6"/>
  <c r="F12" i="6"/>
  <c r="G12" i="6"/>
  <c r="H12" i="6"/>
  <c r="I12" i="6"/>
  <c r="A13" i="6"/>
  <c r="B13" i="6"/>
  <c r="C13" i="6"/>
  <c r="D13" i="6"/>
  <c r="E13" i="6"/>
  <c r="F13" i="6"/>
  <c r="G13" i="6"/>
  <c r="H13" i="6"/>
  <c r="I13" i="6"/>
  <c r="A14" i="6"/>
  <c r="B14" i="6"/>
  <c r="C14" i="6"/>
  <c r="D14" i="6"/>
  <c r="E14" i="6"/>
  <c r="F14" i="6"/>
  <c r="G14" i="6"/>
  <c r="H14" i="6"/>
  <c r="I14" i="6"/>
  <c r="A15" i="6"/>
  <c r="B15" i="6"/>
  <c r="C15" i="6"/>
  <c r="D15" i="6"/>
  <c r="E15" i="6"/>
  <c r="F15" i="6"/>
  <c r="G15" i="6"/>
  <c r="H15" i="6"/>
  <c r="I15" i="6"/>
  <c r="A16" i="6"/>
  <c r="B16" i="6"/>
  <c r="C16" i="6"/>
  <c r="D16" i="6"/>
  <c r="E16" i="6"/>
  <c r="F16" i="6"/>
  <c r="G16" i="6"/>
  <c r="H16" i="6"/>
  <c r="I16" i="6"/>
  <c r="A17" i="6"/>
  <c r="B17" i="6"/>
  <c r="C17" i="6"/>
  <c r="D17" i="6"/>
  <c r="E17" i="6"/>
  <c r="F17" i="6"/>
  <c r="G17" i="6"/>
  <c r="H17" i="6"/>
  <c r="I17" i="6"/>
  <c r="A18" i="6"/>
  <c r="B18" i="6"/>
  <c r="C18" i="6"/>
  <c r="D18" i="6"/>
  <c r="E18" i="6"/>
  <c r="F18" i="6"/>
  <c r="G18" i="6"/>
  <c r="H18" i="6"/>
  <c r="I18" i="6"/>
  <c r="A19" i="6"/>
  <c r="B19" i="6"/>
  <c r="C19" i="6"/>
  <c r="D19" i="6"/>
  <c r="E19" i="6"/>
  <c r="F19" i="6"/>
  <c r="G19" i="6"/>
  <c r="H19" i="6"/>
  <c r="I19" i="6"/>
  <c r="A37" i="6"/>
  <c r="B37" i="6"/>
  <c r="C37" i="6"/>
  <c r="D37" i="6"/>
  <c r="F37" i="6"/>
  <c r="G37" i="6"/>
  <c r="H37" i="6"/>
  <c r="I37" i="6"/>
  <c r="A38" i="6"/>
  <c r="B38" i="6"/>
  <c r="C38" i="6"/>
  <c r="D38" i="6"/>
  <c r="F38" i="6"/>
  <c r="G38" i="6"/>
  <c r="H38" i="6"/>
  <c r="I38" i="6"/>
  <c r="A39" i="6"/>
  <c r="B39" i="6"/>
  <c r="C39" i="6"/>
  <c r="D39" i="6"/>
  <c r="F39" i="6"/>
  <c r="G39" i="6"/>
  <c r="H39" i="6"/>
  <c r="I39" i="6"/>
  <c r="A40" i="6"/>
  <c r="B40" i="6"/>
  <c r="C40" i="6"/>
  <c r="D40" i="6"/>
  <c r="F40" i="6"/>
  <c r="G40" i="6"/>
  <c r="H40" i="6"/>
  <c r="I40" i="6"/>
  <c r="A41" i="6"/>
  <c r="B41" i="6"/>
  <c r="C41" i="6"/>
  <c r="D41" i="6"/>
  <c r="F41" i="6"/>
  <c r="G41" i="6"/>
  <c r="H41" i="6"/>
  <c r="I41" i="6"/>
  <c r="A42" i="6"/>
  <c r="B42" i="6"/>
  <c r="C42" i="6"/>
  <c r="D42" i="6"/>
  <c r="F42" i="6"/>
  <c r="G42" i="6"/>
  <c r="H42" i="6"/>
  <c r="I42" i="6"/>
  <c r="A43" i="6"/>
  <c r="B43" i="6"/>
  <c r="C43" i="6"/>
  <c r="D43" i="6"/>
  <c r="F43" i="6"/>
  <c r="G43" i="6"/>
  <c r="H43" i="6"/>
  <c r="I43" i="6"/>
  <c r="A44" i="6"/>
  <c r="B44" i="6"/>
  <c r="C44" i="6"/>
  <c r="D44" i="6"/>
  <c r="F44" i="6"/>
  <c r="G44" i="6"/>
  <c r="H44" i="6"/>
  <c r="I44" i="6"/>
  <c r="A45" i="6"/>
  <c r="B45" i="6"/>
  <c r="C45" i="6"/>
  <c r="D45" i="6"/>
  <c r="F45" i="6"/>
  <c r="G45" i="6"/>
  <c r="H45" i="6"/>
  <c r="I45" i="6"/>
  <c r="A46" i="6"/>
  <c r="B46" i="6"/>
  <c r="C46" i="6"/>
  <c r="D46" i="6"/>
  <c r="F46" i="6"/>
  <c r="G46" i="6"/>
  <c r="H46" i="6"/>
  <c r="I46" i="6"/>
  <c r="A47" i="6"/>
  <c r="B47" i="6"/>
  <c r="C47" i="6"/>
  <c r="D47" i="6"/>
  <c r="F47" i="6"/>
  <c r="G47" i="6"/>
  <c r="H47" i="6"/>
  <c r="I47" i="6"/>
  <c r="M7" i="3"/>
  <c r="M8" i="3"/>
  <c r="M9" i="3"/>
  <c r="M10" i="3"/>
  <c r="M11" i="3"/>
  <c r="M12" i="3"/>
  <c r="M13" i="3"/>
  <c r="M14" i="3"/>
  <c r="M15" i="3"/>
  <c r="M16" i="3"/>
  <c r="M17" i="3"/>
  <c r="M18" i="3"/>
  <c r="M19" i="3"/>
  <c r="M20" i="3"/>
  <c r="M21" i="3"/>
  <c r="M22" i="3"/>
  <c r="B23" i="3"/>
  <c r="C23" i="3"/>
  <c r="D23" i="3"/>
  <c r="E23" i="3"/>
  <c r="F23" i="3"/>
  <c r="G23" i="3"/>
  <c r="H23" i="3"/>
  <c r="I23" i="3"/>
  <c r="J23" i="3"/>
  <c r="K23" i="3"/>
  <c r="L23" i="3"/>
  <c r="M23" i="3"/>
  <c r="B27" i="3"/>
  <c r="C27" i="3"/>
  <c r="D27" i="3"/>
  <c r="E27" i="3"/>
  <c r="F27" i="3"/>
  <c r="G27" i="3"/>
  <c r="H27" i="3"/>
  <c r="I27" i="3"/>
  <c r="J27" i="3"/>
  <c r="K27" i="3"/>
  <c r="L27" i="3"/>
  <c r="B28" i="3"/>
  <c r="C28" i="3"/>
  <c r="D28" i="3"/>
  <c r="E28" i="3"/>
  <c r="F28" i="3"/>
  <c r="G28" i="3"/>
  <c r="H28" i="3"/>
  <c r="I28" i="3"/>
  <c r="J28" i="3"/>
  <c r="K28" i="3"/>
  <c r="L28" i="3"/>
  <c r="B32" i="3"/>
  <c r="C32" i="3"/>
  <c r="D32" i="3"/>
  <c r="E32" i="3"/>
  <c r="F32" i="3"/>
  <c r="G32" i="3"/>
  <c r="H32" i="3"/>
  <c r="I32" i="3"/>
  <c r="J32" i="3"/>
  <c r="K32" i="3"/>
  <c r="L32" i="3"/>
  <c r="B33" i="3"/>
  <c r="C33" i="3"/>
  <c r="D33" i="3"/>
  <c r="E33" i="3"/>
  <c r="F33" i="3"/>
  <c r="G33" i="3"/>
  <c r="H33" i="3"/>
  <c r="I33" i="3"/>
  <c r="J33" i="3"/>
  <c r="K33" i="3"/>
  <c r="L33" i="3"/>
  <c r="B22" i="1"/>
  <c r="G22" i="1"/>
  <c r="G22" i="1" a="1"/>
  <c r="B23" i="1"/>
  <c r="G23" i="1"/>
  <c r="B24" i="1"/>
  <c r="G24" i="1"/>
  <c r="B25" i="1"/>
  <c r="G25" i="1"/>
  <c r="B26" i="1"/>
  <c r="G26" i="1"/>
  <c r="B27" i="1"/>
  <c r="G27" i="1"/>
  <c r="B28" i="1"/>
  <c r="G28" i="1"/>
  <c r="B29" i="1"/>
  <c r="G29" i="1"/>
  <c r="G30" i="1"/>
  <c r="F7" i="2"/>
  <c r="I7" i="2"/>
  <c r="F8" i="2"/>
  <c r="I8" i="2"/>
  <c r="F9" i="2"/>
  <c r="I9" i="2"/>
  <c r="F10" i="2"/>
  <c r="I10" i="2"/>
  <c r="F11" i="2"/>
  <c r="I11" i="2"/>
  <c r="F12" i="2"/>
  <c r="I12" i="2"/>
  <c r="F13" i="2"/>
  <c r="I13" i="2"/>
  <c r="F14" i="2"/>
  <c r="I14" i="2"/>
  <c r="F17" i="2"/>
  <c r="F17" i="2" a="1"/>
  <c r="G17" i="2"/>
  <c r="G17" i="2" a="1"/>
  <c r="F18" i="2"/>
  <c r="G18" i="2"/>
  <c r="F19" i="2"/>
  <c r="G19" i="2"/>
  <c r="F20" i="2"/>
  <c r="G20" i="2"/>
  <c r="F21" i="2"/>
  <c r="G21" i="2"/>
  <c r="F22" i="2"/>
  <c r="G22" i="2"/>
  <c r="F23" i="2"/>
  <c r="G23" i="2"/>
  <c r="F24" i="2"/>
  <c r="G24" i="2"/>
  <c r="F25" i="2"/>
  <c r="G25" i="2"/>
  <c r="F26" i="2"/>
  <c r="G26" i="2"/>
</calcChain>
</file>

<file path=xl/sharedStrings.xml><?xml version="1.0" encoding="utf-8"?>
<sst xmlns="http://schemas.openxmlformats.org/spreadsheetml/2006/main" count="132" uniqueCount="108">
  <si>
    <t>RILEVAMENTO STATURA</t>
  </si>
  <si>
    <t>dati</t>
  </si>
  <si>
    <t>indici statistici</t>
  </si>
  <si>
    <t>es. classi</t>
  </si>
  <si>
    <t>frequenze</t>
  </si>
  <si>
    <t>n</t>
  </si>
  <si>
    <t>=CONTA.NUMERI(dati)</t>
  </si>
  <si>
    <t>{=FREQUENZA(dati,classi)}</t>
  </si>
  <si>
    <t>max</t>
  </si>
  <si>
    <t>=MAX(dati)</t>
  </si>
  <si>
    <t>min</t>
  </si>
  <si>
    <t>=MIN(dati)</t>
  </si>
  <si>
    <t>c.var.</t>
  </si>
  <si>
    <t>=B23-B24</t>
  </si>
  <si>
    <t>media</t>
  </si>
  <si>
    <t>=MEDIA(dati)</t>
  </si>
  <si>
    <t>scarto</t>
  </si>
  <si>
    <t>=DEV.ST.POP(dati)</t>
  </si>
  <si>
    <t>moda</t>
  </si>
  <si>
    <t>=MODA(dati)</t>
  </si>
  <si>
    <t>mediana</t>
  </si>
  <si>
    <t>=MEDIANA(dati)</t>
  </si>
  <si>
    <t>classi</t>
  </si>
  <si>
    <t>linea</t>
  </si>
  <si>
    <t>151-155</t>
  </si>
  <si>
    <t>156-160</t>
  </si>
  <si>
    <t>161-165</t>
  </si>
  <si>
    <t>166-170</t>
  </si>
  <si>
    <t>171-175</t>
  </si>
  <si>
    <t>176-180</t>
  </si>
  <si>
    <t>181-185</t>
  </si>
  <si>
    <t>186-190</t>
  </si>
  <si>
    <t>191-195</t>
  </si>
  <si>
    <t>INDAGINE VENDITE E ORDINI</t>
  </si>
  <si>
    <t>codice</t>
  </si>
  <si>
    <t>n° art.</t>
  </si>
  <si>
    <t>venditore</t>
  </si>
  <si>
    <t>venduti</t>
  </si>
  <si>
    <t>ordinati</t>
  </si>
  <si>
    <t>001ALB</t>
  </si>
  <si>
    <t>indici statistici vendite</t>
  </si>
  <si>
    <t>indici statistici ordini</t>
  </si>
  <si>
    <t>002BER</t>
  </si>
  <si>
    <t>003CIR</t>
  </si>
  <si>
    <t>004DPZ</t>
  </si>
  <si>
    <t>005DRG</t>
  </si>
  <si>
    <t>006DOR</t>
  </si>
  <si>
    <t>007ERM</t>
  </si>
  <si>
    <t>008FER</t>
  </si>
  <si>
    <t>009GRA</t>
  </si>
  <si>
    <t>010GZU</t>
  </si>
  <si>
    <t>011LOR</t>
  </si>
  <si>
    <t>classi_1</t>
  </si>
  <si>
    <t>freq_ven</t>
  </si>
  <si>
    <t>freq_ord</t>
  </si>
  <si>
    <t>012LSA</t>
  </si>
  <si>
    <t>013MAS</t>
  </si>
  <si>
    <t>014MMA</t>
  </si>
  <si>
    <t>015NAP</t>
  </si>
  <si>
    <t>016OPR</t>
  </si>
  <si>
    <t>017PER</t>
  </si>
  <si>
    <t>018POT</t>
  </si>
  <si>
    <t>019RAT</t>
  </si>
  <si>
    <t>020ZAR</t>
  </si>
  <si>
    <t>{FREQUENZA(dat_1;classi_1)}</t>
  </si>
  <si>
    <t>{FREQUENZA(dat_2;classi_1)}</t>
  </si>
  <si>
    <t>RILEVAZIONE SPERIMENTALE DEL LANCIO DI DUE DADI</t>
  </si>
  <si>
    <t>somma dei numeri possibile nel lancio di due dadi</t>
  </si>
  <si>
    <t>Affinito</t>
  </si>
  <si>
    <t>Berlato</t>
  </si>
  <si>
    <t>Camarotto</t>
  </si>
  <si>
    <t>Casella</t>
  </si>
  <si>
    <t>De Zottis</t>
  </si>
  <si>
    <t>Lorenzetto</t>
  </si>
  <si>
    <t>Marotto</t>
  </si>
  <si>
    <t>Masetto</t>
  </si>
  <si>
    <t>Menegazzo</t>
  </si>
  <si>
    <t>Missiato</t>
  </si>
  <si>
    <t>Pavan</t>
  </si>
  <si>
    <t>Risigo</t>
  </si>
  <si>
    <t>Scarabello</t>
  </si>
  <si>
    <t>Zanatta</t>
  </si>
  <si>
    <t>Ziliotto</t>
  </si>
  <si>
    <t>2</t>
  </si>
  <si>
    <t>3</t>
  </si>
  <si>
    <t>4</t>
  </si>
  <si>
    <t>5</t>
  </si>
  <si>
    <t>6</t>
  </si>
  <si>
    <t>7</t>
  </si>
  <si>
    <t>8</t>
  </si>
  <si>
    <t>9</t>
  </si>
  <si>
    <t>10</t>
  </si>
  <si>
    <t>11</t>
  </si>
  <si>
    <t>12</t>
  </si>
  <si>
    <t>P' sper.</t>
  </si>
  <si>
    <t>P teorica</t>
  </si>
  <si>
    <t>1/36</t>
  </si>
  <si>
    <t>2/36</t>
  </si>
  <si>
    <t>3/36</t>
  </si>
  <si>
    <t>4/36</t>
  </si>
  <si>
    <t>5/36</t>
  </si>
  <si>
    <t>6/36</t>
  </si>
  <si>
    <t>P' (%) sper.</t>
  </si>
  <si>
    <t>P (%) teorica</t>
  </si>
  <si>
    <t>Esercizi</t>
  </si>
  <si>
    <t>es_1</t>
  </si>
  <si>
    <t>es_2 maschi</t>
  </si>
  <si>
    <t>es_2 femmine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</si>
</sst>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000"/>
    <numFmt numFmtId="173" formatCode="0.0%"/>
  </numFmts>
  <fonts count="13">
    <font>
      <sz val="10"/>
      <name val="Arial"/>
    </font>
    <font>
      <b/>
      <sz val="10"/>
      <name val="Arial"/>
    </font>
    <font>
      <sz val="10"/>
      <name val="Arial"/>
    </font>
    <font>
      <b/>
      <sz val="8"/>
      <name val="Arial"/>
    </font>
    <font>
      <b/>
      <sz val="12"/>
      <name val="Arial"/>
    </font>
    <font>
      <sz val="8"/>
      <name val="Arial"/>
      <family val="2"/>
    </font>
    <font>
      <b/>
      <sz val="8"/>
      <color indexed="10"/>
      <name val="Arial"/>
      <family val="2"/>
    </font>
    <font>
      <b/>
      <sz val="9"/>
      <name val="Arial"/>
      <family val="2"/>
    </font>
    <font>
      <b/>
      <sz val="10"/>
      <color indexed="8"/>
      <name val="Arial"/>
      <family val="2"/>
    </font>
    <font>
      <b/>
      <sz val="8"/>
      <name val="Arial"/>
      <family val="2"/>
    </font>
    <font>
      <b/>
      <sz val="10"/>
      <color indexed="10"/>
      <name val="Brooklyn"/>
      <family val="2"/>
    </font>
    <font>
      <b/>
      <sz val="11"/>
      <color indexed="10"/>
      <name val="Brooklyn"/>
      <family val="2"/>
    </font>
    <font>
      <b/>
      <sz val="12"/>
      <name val="Arial"/>
      <family val="2"/>
    </font>
  </fonts>
  <fills count="7">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solid">
        <fgColor indexed="19"/>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s>
  <cellStyleXfs count="2">
    <xf numFmtId="0" fontId="0" fillId="0" borderId="0"/>
    <xf numFmtId="9" fontId="2" fillId="0" borderId="0" applyFont="0" applyFill="0" applyBorder="0" applyAlignment="0" applyProtection="0"/>
  </cellStyleXfs>
  <cellXfs count="54">
    <xf numFmtId="0" fontId="0" fillId="0" borderId="0" xfId="0"/>
    <xf numFmtId="0" fontId="0" fillId="0" borderId="0" xfId="0" quotePrefix="1" applyAlignment="1">
      <alignment horizontal="left"/>
    </xf>
    <xf numFmtId="0" fontId="4" fillId="0" borderId="0" xfId="0" applyFont="1"/>
    <xf numFmtId="0" fontId="0" fillId="0" borderId="1" xfId="0" applyBorder="1"/>
    <xf numFmtId="0" fontId="0" fillId="0" borderId="1" xfId="0" quotePrefix="1" applyBorder="1" applyAlignment="1">
      <alignment horizontal="left"/>
    </xf>
    <xf numFmtId="2" fontId="0" fillId="0" borderId="1" xfId="0" quotePrefix="1" applyNumberFormat="1" applyBorder="1" applyAlignment="1">
      <alignment horizontal="centerContinuous"/>
    </xf>
    <xf numFmtId="2" fontId="6" fillId="2" borderId="2" xfId="0" quotePrefix="1" applyNumberFormat="1" applyFont="1" applyFill="1" applyBorder="1" applyAlignment="1">
      <alignment horizontal="left"/>
    </xf>
    <xf numFmtId="0" fontId="6" fillId="2" borderId="3" xfId="0" applyFont="1" applyFill="1" applyBorder="1"/>
    <xf numFmtId="2" fontId="6" fillId="2" borderId="4" xfId="0" quotePrefix="1" applyNumberFormat="1" applyFont="1" applyFill="1" applyBorder="1" applyAlignment="1">
      <alignment horizontal="left"/>
    </xf>
    <xf numFmtId="0" fontId="1" fillId="3" borderId="4" xfId="0" applyFont="1" applyFill="1" applyBorder="1"/>
    <xf numFmtId="0" fontId="1" fillId="3" borderId="3" xfId="0" applyFont="1" applyFill="1" applyBorder="1"/>
    <xf numFmtId="0" fontId="1" fillId="3" borderId="1" xfId="0" applyFont="1" applyFill="1" applyBorder="1"/>
    <xf numFmtId="0" fontId="0" fillId="0" borderId="1" xfId="0" applyBorder="1" applyAlignment="1">
      <alignment horizontal="centerContinuous"/>
    </xf>
    <xf numFmtId="0" fontId="1" fillId="3" borderId="1" xfId="0" applyFont="1" applyFill="1" applyBorder="1" applyAlignment="1">
      <alignment horizontal="centerContinuous"/>
    </xf>
    <xf numFmtId="0" fontId="7" fillId="3" borderId="1" xfId="0" applyFont="1" applyFill="1" applyBorder="1"/>
    <xf numFmtId="0" fontId="7" fillId="3" borderId="1" xfId="0" applyFont="1" applyFill="1" applyBorder="1" applyAlignment="1">
      <alignment horizontal="centerContinuous"/>
    </xf>
    <xf numFmtId="0" fontId="3" fillId="4" borderId="4" xfId="0" quotePrefix="1" applyFont="1" applyFill="1" applyBorder="1" applyAlignment="1">
      <alignment horizontal="left"/>
    </xf>
    <xf numFmtId="0" fontId="0" fillId="4" borderId="5" xfId="0" applyFill="1" applyBorder="1"/>
    <xf numFmtId="0" fontId="0" fillId="4" borderId="3" xfId="0" applyFill="1" applyBorder="1"/>
    <xf numFmtId="0" fontId="0" fillId="0" borderId="1" xfId="0" quotePrefix="1" applyBorder="1" applyAlignment="1">
      <alignment horizontal="centerContinuous"/>
    </xf>
    <xf numFmtId="0" fontId="0" fillId="0" borderId="1" xfId="0" applyBorder="1" applyAlignment="1"/>
    <xf numFmtId="0" fontId="8" fillId="5" borderId="1" xfId="0" applyFont="1" applyFill="1" applyBorder="1" applyAlignment="1">
      <alignment horizontal="centerContinuous"/>
    </xf>
    <xf numFmtId="0" fontId="8" fillId="5" borderId="1" xfId="0" quotePrefix="1" applyFont="1" applyFill="1" applyBorder="1" applyAlignment="1">
      <alignment horizontal="centerContinuous"/>
    </xf>
    <xf numFmtId="16" fontId="0" fillId="0" borderId="1" xfId="0" applyNumberFormat="1" applyBorder="1"/>
    <xf numFmtId="0" fontId="9" fillId="3" borderId="4" xfId="0" quotePrefix="1" applyFont="1" applyFill="1" applyBorder="1" applyAlignment="1">
      <alignment horizontal="left"/>
    </xf>
    <xf numFmtId="0" fontId="1" fillId="2" borderId="4" xfId="0" applyFont="1" applyFill="1" applyBorder="1"/>
    <xf numFmtId="0" fontId="1" fillId="2" borderId="3" xfId="0" applyFont="1" applyFill="1" applyBorder="1"/>
    <xf numFmtId="0" fontId="9" fillId="2" borderId="3" xfId="0" applyFont="1" applyFill="1" applyBorder="1" applyAlignment="1">
      <alignment horizontal="centerContinuous"/>
    </xf>
    <xf numFmtId="0" fontId="9" fillId="3" borderId="3" xfId="0" applyFont="1" applyFill="1" applyBorder="1" applyAlignment="1">
      <alignment horizontal="centerContinuous"/>
    </xf>
    <xf numFmtId="0" fontId="1" fillId="3" borderId="5" xfId="0" applyFont="1" applyFill="1" applyBorder="1"/>
    <xf numFmtId="0" fontId="1" fillId="2" borderId="5" xfId="0" applyFont="1" applyFill="1" applyBorder="1"/>
    <xf numFmtId="0" fontId="9" fillId="6" borderId="6" xfId="0" applyFont="1" applyFill="1" applyBorder="1" applyAlignment="1">
      <alignment horizontal="centerContinuous"/>
    </xf>
    <xf numFmtId="0" fontId="1" fillId="0" borderId="0" xfId="0" applyFont="1"/>
    <xf numFmtId="0" fontId="10" fillId="4" borderId="7" xfId="0" applyFont="1" applyFill="1" applyBorder="1" applyAlignment="1">
      <alignment horizontal="centerContinuous"/>
    </xf>
    <xf numFmtId="0" fontId="10" fillId="4" borderId="8" xfId="0" applyFont="1" applyFill="1" applyBorder="1" applyAlignment="1">
      <alignment horizontal="centerContinuous"/>
    </xf>
    <xf numFmtId="0" fontId="10" fillId="4" borderId="9" xfId="0" applyFont="1" applyFill="1" applyBorder="1" applyAlignment="1">
      <alignment horizontal="centerContinuous"/>
    </xf>
    <xf numFmtId="0" fontId="11" fillId="4" borderId="10" xfId="0" applyFont="1" applyFill="1" applyBorder="1" applyAlignment="1">
      <alignment horizontal="centerContinuous"/>
    </xf>
    <xf numFmtId="0" fontId="11" fillId="4" borderId="11" xfId="0" applyFont="1" applyFill="1" applyBorder="1" applyAlignment="1">
      <alignment horizontal="centerContinuous"/>
    </xf>
    <xf numFmtId="0" fontId="11" fillId="4" borderId="12" xfId="0" applyFont="1" applyFill="1" applyBorder="1" applyAlignment="1">
      <alignment horizontal="centerContinuous"/>
    </xf>
    <xf numFmtId="0" fontId="1" fillId="6" borderId="13" xfId="0" applyFont="1" applyFill="1" applyBorder="1"/>
    <xf numFmtId="0" fontId="1" fillId="6" borderId="14" xfId="0" applyFont="1" applyFill="1" applyBorder="1"/>
    <xf numFmtId="0" fontId="1" fillId="6" borderId="15" xfId="0" applyFont="1" applyFill="1" applyBorder="1"/>
    <xf numFmtId="0" fontId="12" fillId="0" borderId="0" xfId="0" applyFont="1"/>
    <xf numFmtId="0" fontId="11" fillId="4" borderId="4" xfId="0" applyFont="1" applyFill="1" applyBorder="1" applyAlignment="1">
      <alignment horizontal="centerContinuous"/>
    </xf>
    <xf numFmtId="0" fontId="11" fillId="4" borderId="5" xfId="0" applyFont="1" applyFill="1" applyBorder="1" applyAlignment="1">
      <alignment horizontal="centerContinuous"/>
    </xf>
    <xf numFmtId="0" fontId="11" fillId="4" borderId="3" xfId="0" applyFont="1" applyFill="1" applyBorder="1" applyAlignment="1">
      <alignment horizontal="centerContinuous"/>
    </xf>
    <xf numFmtId="172" fontId="5" fillId="0" borderId="1" xfId="0" applyNumberFormat="1" applyFont="1" applyBorder="1"/>
    <xf numFmtId="13" fontId="3" fillId="0" borderId="0" xfId="0" quotePrefix="1" applyNumberFormat="1" applyFont="1" applyBorder="1" applyAlignment="1">
      <alignment horizontal="centerContinuous"/>
    </xf>
    <xf numFmtId="173" fontId="5" fillId="0" borderId="1" xfId="1" applyNumberFormat="1" applyFont="1" applyBorder="1"/>
    <xf numFmtId="0" fontId="11" fillId="4" borderId="4" xfId="0" quotePrefix="1" applyFont="1" applyFill="1" applyBorder="1" applyAlignment="1">
      <alignment horizontal="center"/>
    </xf>
    <xf numFmtId="0" fontId="11" fillId="4" borderId="5" xfId="0" quotePrefix="1" applyFont="1" applyFill="1" applyBorder="1" applyAlignment="1">
      <alignment horizontal="center"/>
    </xf>
    <xf numFmtId="0" fontId="11" fillId="4" borderId="3" xfId="0" quotePrefix="1" applyFont="1" applyFill="1" applyBorder="1" applyAlignment="1">
      <alignment horizontal="center"/>
    </xf>
    <xf numFmtId="0" fontId="1" fillId="0" borderId="16" xfId="0" applyFont="1" applyBorder="1"/>
    <xf numFmtId="0" fontId="1" fillId="0" borderId="0" xfId="0" applyFont="1" applyBorder="1"/>
  </cellXfs>
  <cellStyles count="2">
    <cellStyle name="Normale" xfId="0" builtinId="0"/>
    <cellStyle name="Percentuale"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it-IT"/>
              <a:t>statura in cm</a:t>
            </a:r>
          </a:p>
        </c:rich>
      </c:tx>
      <c:layout>
        <c:manualLayout>
          <c:xMode val="edge"/>
          <c:yMode val="edge"/>
          <c:x val="0.44372220664716966"/>
          <c:y val="3.1340023183659728E-2"/>
        </c:manualLayout>
      </c:layout>
      <c:overlay val="0"/>
      <c:spPr>
        <a:noFill/>
        <a:ln w="25400">
          <a:noFill/>
        </a:ln>
      </c:spPr>
    </c:title>
    <c:autoTitleDeleted val="0"/>
    <c:plotArea>
      <c:layout>
        <c:manualLayout>
          <c:layoutTarget val="inner"/>
          <c:xMode val="edge"/>
          <c:yMode val="edge"/>
          <c:x val="8.609535352855531E-2"/>
          <c:y val="0.13960555781812062"/>
          <c:w val="0.77651386163254699"/>
          <c:h val="0.70942416115738838"/>
        </c:manualLayout>
      </c:layout>
      <c:areaChart>
        <c:grouping val="stacked"/>
        <c:varyColors val="0"/>
        <c:ser>
          <c:idx val="1"/>
          <c:order val="0"/>
          <c:tx>
            <c:strRef>
              <c:f>statura!$O$51</c:f>
              <c:strCache>
                <c:ptCount val="1"/>
                <c:pt idx="0">
                  <c:v>frequenze</c:v>
                </c:pt>
              </c:strCache>
            </c:strRef>
          </c:tx>
          <c:spPr>
            <a:solidFill>
              <a:srgbClr val="FFFFC0"/>
            </a:solidFill>
            <a:ln w="12700">
              <a:solidFill>
                <a:srgbClr val="000000"/>
              </a:solidFill>
              <a:prstDash val="solid"/>
            </a:ln>
          </c:spPr>
          <c:cat>
            <c:strRef>
              <c:f>statura!$N$52:$N$60</c:f>
              <c:strCache>
                <c:ptCount val="9"/>
                <c:pt idx="0">
                  <c:v>151-155</c:v>
                </c:pt>
                <c:pt idx="1">
                  <c:v>156-160</c:v>
                </c:pt>
                <c:pt idx="2">
                  <c:v>161-165</c:v>
                </c:pt>
                <c:pt idx="3">
                  <c:v>166-170</c:v>
                </c:pt>
                <c:pt idx="4">
                  <c:v>171-175</c:v>
                </c:pt>
                <c:pt idx="5">
                  <c:v>176-180</c:v>
                </c:pt>
                <c:pt idx="6">
                  <c:v>181-185</c:v>
                </c:pt>
                <c:pt idx="7">
                  <c:v>186-190</c:v>
                </c:pt>
                <c:pt idx="8">
                  <c:v>191-195</c:v>
                </c:pt>
              </c:strCache>
            </c:strRef>
          </c:cat>
          <c:val>
            <c:numRef>
              <c:f>statura!$O$52:$O$60</c:f>
              <c:numCache>
                <c:formatCode>General</c:formatCode>
                <c:ptCount val="9"/>
                <c:pt idx="0">
                  <c:v>2</c:v>
                </c:pt>
                <c:pt idx="1">
                  <c:v>4</c:v>
                </c:pt>
                <c:pt idx="2">
                  <c:v>18</c:v>
                </c:pt>
                <c:pt idx="3">
                  <c:v>21</c:v>
                </c:pt>
                <c:pt idx="4">
                  <c:v>26</c:v>
                </c:pt>
                <c:pt idx="5">
                  <c:v>23</c:v>
                </c:pt>
                <c:pt idx="6">
                  <c:v>12</c:v>
                </c:pt>
                <c:pt idx="7">
                  <c:v>3</c:v>
                </c:pt>
                <c:pt idx="8">
                  <c:v>1</c:v>
                </c:pt>
              </c:numCache>
            </c:numRef>
          </c:val>
          <c:extLst>
            <c:ext xmlns:c16="http://schemas.microsoft.com/office/drawing/2014/chart" uri="{C3380CC4-5D6E-409C-BE32-E72D297353CC}">
              <c16:uniqueId val="{00000000-DEA3-AD40-B6DA-D712B16F6424}"/>
            </c:ext>
          </c:extLst>
        </c:ser>
        <c:dLbls>
          <c:showLegendKey val="0"/>
          <c:showVal val="0"/>
          <c:showCatName val="0"/>
          <c:showSerName val="0"/>
          <c:showPercent val="0"/>
          <c:showBubbleSize val="0"/>
        </c:dLbls>
        <c:axId val="1938749343"/>
        <c:axId val="1"/>
      </c:areaChart>
      <c:barChart>
        <c:barDir val="col"/>
        <c:grouping val="clustered"/>
        <c:varyColors val="0"/>
        <c:ser>
          <c:idx val="0"/>
          <c:order val="1"/>
          <c:tx>
            <c:strRef>
              <c:f>statura!$P$51</c:f>
              <c:strCache>
                <c:ptCount val="1"/>
                <c:pt idx="0">
                  <c:v>linea</c:v>
                </c:pt>
              </c:strCache>
            </c:strRef>
          </c:tx>
          <c:spPr>
            <a:solidFill>
              <a:srgbClr val="00FF00"/>
            </a:solidFill>
            <a:ln w="12700">
              <a:solidFill>
                <a:srgbClr val="000000"/>
              </a:solidFill>
              <a:prstDash val="solid"/>
            </a:ln>
          </c:spPr>
          <c:invertIfNegative val="0"/>
          <c:cat>
            <c:strRef>
              <c:f>statura!$N$52:$N$60</c:f>
              <c:strCache>
                <c:ptCount val="9"/>
                <c:pt idx="0">
                  <c:v>151-155</c:v>
                </c:pt>
                <c:pt idx="1">
                  <c:v>156-160</c:v>
                </c:pt>
                <c:pt idx="2">
                  <c:v>161-165</c:v>
                </c:pt>
                <c:pt idx="3">
                  <c:v>166-170</c:v>
                </c:pt>
                <c:pt idx="4">
                  <c:v>171-175</c:v>
                </c:pt>
                <c:pt idx="5">
                  <c:v>176-180</c:v>
                </c:pt>
                <c:pt idx="6">
                  <c:v>181-185</c:v>
                </c:pt>
                <c:pt idx="7">
                  <c:v>186-190</c:v>
                </c:pt>
                <c:pt idx="8">
                  <c:v>191-195</c:v>
                </c:pt>
              </c:strCache>
            </c:strRef>
          </c:cat>
          <c:val>
            <c:numRef>
              <c:f>statura!$P$52:$P$60</c:f>
              <c:numCache>
                <c:formatCode>General</c:formatCode>
                <c:ptCount val="9"/>
                <c:pt idx="0">
                  <c:v>2</c:v>
                </c:pt>
                <c:pt idx="1">
                  <c:v>4</c:v>
                </c:pt>
                <c:pt idx="2">
                  <c:v>18</c:v>
                </c:pt>
                <c:pt idx="3">
                  <c:v>21</c:v>
                </c:pt>
                <c:pt idx="4">
                  <c:v>26</c:v>
                </c:pt>
                <c:pt idx="5">
                  <c:v>23</c:v>
                </c:pt>
                <c:pt idx="6">
                  <c:v>12</c:v>
                </c:pt>
                <c:pt idx="7">
                  <c:v>3</c:v>
                </c:pt>
                <c:pt idx="8">
                  <c:v>1</c:v>
                </c:pt>
              </c:numCache>
            </c:numRef>
          </c:val>
          <c:extLst>
            <c:ext xmlns:c16="http://schemas.microsoft.com/office/drawing/2014/chart" uri="{C3380CC4-5D6E-409C-BE32-E72D297353CC}">
              <c16:uniqueId val="{00000001-DEA3-AD40-B6DA-D712B16F6424}"/>
            </c:ext>
          </c:extLst>
        </c:ser>
        <c:dLbls>
          <c:showLegendKey val="0"/>
          <c:showVal val="0"/>
          <c:showCatName val="0"/>
          <c:showSerName val="0"/>
          <c:showPercent val="0"/>
          <c:showBubbleSize val="0"/>
        </c:dLbls>
        <c:gapWidth val="150"/>
        <c:axId val="3"/>
        <c:axId val="4"/>
      </c:barChart>
      <c:catAx>
        <c:axId val="1938749343"/>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it-IT"/>
                  <a:t>classi</a:t>
                </a:r>
              </a:p>
            </c:rich>
          </c:tx>
          <c:layout>
            <c:manualLayout>
              <c:xMode val="edge"/>
              <c:yMode val="edge"/>
              <c:x val="0.45531196577601368"/>
              <c:y val="0.90316248629273943"/>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it-IT"/>
                  <a:t>frequenze</a:t>
                </a:r>
              </a:p>
            </c:rich>
          </c:tx>
          <c:layout>
            <c:manualLayout>
              <c:xMode val="edge"/>
              <c:yMode val="edge"/>
              <c:x val="3.8080637137630234E-2"/>
              <c:y val="0.438760324571236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193874934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oddHeader>&amp;A</c:oddHeader>
      <c:oddFooter>Pagina &amp;P</c:oddFooter>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it-IT"/>
              <a:t>vendite e ordini</a:t>
            </a:r>
          </a:p>
        </c:rich>
      </c:tx>
      <c:layout>
        <c:manualLayout>
          <c:xMode val="edge"/>
          <c:yMode val="edge"/>
          <c:x val="0.40910431614195231"/>
          <c:y val="3.2739119632059117E-2"/>
        </c:manualLayout>
      </c:layout>
      <c:overlay val="0"/>
      <c:spPr>
        <a:noFill/>
        <a:ln w="25400">
          <a:noFill/>
        </a:ln>
      </c:spPr>
    </c:title>
    <c:autoTitleDeleted val="0"/>
    <c:view3D>
      <c:rotX val="15"/>
      <c:hPercent val="78"/>
      <c:rotY val="20"/>
      <c:depthPercent val="2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8.8639268497422999E-2"/>
          <c:y val="0.11309877691074968"/>
          <c:w val="0.77957100242605359"/>
          <c:h val="0.74407090072861637"/>
        </c:manualLayout>
      </c:layout>
      <c:bar3DChart>
        <c:barDir val="col"/>
        <c:grouping val="clustered"/>
        <c:varyColors val="0"/>
        <c:ser>
          <c:idx val="0"/>
          <c:order val="0"/>
          <c:tx>
            <c:strRef>
              <c:f>ven_ord!$F$16</c:f>
              <c:strCache>
                <c:ptCount val="1"/>
                <c:pt idx="0">
                  <c:v>freq_ven</c:v>
                </c:pt>
              </c:strCache>
            </c:strRef>
          </c:tx>
          <c:spPr>
            <a:solidFill>
              <a:srgbClr val="CCFFCC"/>
            </a:solidFill>
            <a:ln w="12700">
              <a:solidFill>
                <a:srgbClr val="000000"/>
              </a:solidFill>
              <a:prstDash val="solid"/>
            </a:ln>
          </c:spPr>
          <c:invertIfNegative val="0"/>
          <c:cat>
            <c:numRef>
              <c:f>ven_ord!$E$17:$E$26</c:f>
              <c:numCache>
                <c:formatCode>General</c:formatCode>
                <c:ptCount val="10"/>
                <c:pt idx="0">
                  <c:v>10</c:v>
                </c:pt>
                <c:pt idx="1">
                  <c:v>25</c:v>
                </c:pt>
                <c:pt idx="2">
                  <c:v>40</c:v>
                </c:pt>
                <c:pt idx="3">
                  <c:v>55</c:v>
                </c:pt>
                <c:pt idx="4">
                  <c:v>70</c:v>
                </c:pt>
                <c:pt idx="5">
                  <c:v>85</c:v>
                </c:pt>
                <c:pt idx="6">
                  <c:v>100</c:v>
                </c:pt>
                <c:pt idx="7">
                  <c:v>115</c:v>
                </c:pt>
                <c:pt idx="8">
                  <c:v>130</c:v>
                </c:pt>
                <c:pt idx="9">
                  <c:v>145</c:v>
                </c:pt>
              </c:numCache>
            </c:numRef>
          </c:cat>
          <c:val>
            <c:numRef>
              <c:f>ven_ord!$F$17:$F$26</c:f>
              <c:numCache>
                <c:formatCode>General</c:formatCode>
                <c:ptCount val="10"/>
                <c:pt idx="0">
                  <c:v>0</c:v>
                </c:pt>
                <c:pt idx="1">
                  <c:v>0</c:v>
                </c:pt>
                <c:pt idx="2">
                  <c:v>0</c:v>
                </c:pt>
                <c:pt idx="3">
                  <c:v>0</c:v>
                </c:pt>
                <c:pt idx="4">
                  <c:v>2</c:v>
                </c:pt>
                <c:pt idx="5">
                  <c:v>2</c:v>
                </c:pt>
                <c:pt idx="6">
                  <c:v>7</c:v>
                </c:pt>
                <c:pt idx="7">
                  <c:v>4</c:v>
                </c:pt>
                <c:pt idx="8">
                  <c:v>3</c:v>
                </c:pt>
                <c:pt idx="9">
                  <c:v>2</c:v>
                </c:pt>
              </c:numCache>
            </c:numRef>
          </c:val>
          <c:extLst>
            <c:ext xmlns:c16="http://schemas.microsoft.com/office/drawing/2014/chart" uri="{C3380CC4-5D6E-409C-BE32-E72D297353CC}">
              <c16:uniqueId val="{00000000-59A6-0F4C-9E42-0A81089CA96A}"/>
            </c:ext>
          </c:extLst>
        </c:ser>
        <c:ser>
          <c:idx val="1"/>
          <c:order val="1"/>
          <c:tx>
            <c:strRef>
              <c:f>ven_ord!$G$16</c:f>
              <c:strCache>
                <c:ptCount val="1"/>
                <c:pt idx="0">
                  <c:v>freq_ord</c:v>
                </c:pt>
              </c:strCache>
            </c:strRef>
          </c:tx>
          <c:spPr>
            <a:solidFill>
              <a:srgbClr val="FFFFC0"/>
            </a:solidFill>
            <a:ln w="12700">
              <a:solidFill>
                <a:srgbClr val="000000"/>
              </a:solidFill>
              <a:prstDash val="solid"/>
            </a:ln>
          </c:spPr>
          <c:invertIfNegative val="0"/>
          <c:cat>
            <c:numRef>
              <c:f>ven_ord!$E$17:$E$26</c:f>
              <c:numCache>
                <c:formatCode>General</c:formatCode>
                <c:ptCount val="10"/>
                <c:pt idx="0">
                  <c:v>10</c:v>
                </c:pt>
                <c:pt idx="1">
                  <c:v>25</c:v>
                </c:pt>
                <c:pt idx="2">
                  <c:v>40</c:v>
                </c:pt>
                <c:pt idx="3">
                  <c:v>55</c:v>
                </c:pt>
                <c:pt idx="4">
                  <c:v>70</c:v>
                </c:pt>
                <c:pt idx="5">
                  <c:v>85</c:v>
                </c:pt>
                <c:pt idx="6">
                  <c:v>100</c:v>
                </c:pt>
                <c:pt idx="7">
                  <c:v>115</c:v>
                </c:pt>
                <c:pt idx="8">
                  <c:v>130</c:v>
                </c:pt>
                <c:pt idx="9">
                  <c:v>145</c:v>
                </c:pt>
              </c:numCache>
            </c:numRef>
          </c:cat>
          <c:val>
            <c:numRef>
              <c:f>ven_ord!$G$17:$G$26</c:f>
              <c:numCache>
                <c:formatCode>General</c:formatCode>
                <c:ptCount val="10"/>
                <c:pt idx="0">
                  <c:v>0</c:v>
                </c:pt>
                <c:pt idx="1">
                  <c:v>1</c:v>
                </c:pt>
                <c:pt idx="2">
                  <c:v>2</c:v>
                </c:pt>
                <c:pt idx="3">
                  <c:v>1</c:v>
                </c:pt>
                <c:pt idx="4">
                  <c:v>4</c:v>
                </c:pt>
                <c:pt idx="5">
                  <c:v>4</c:v>
                </c:pt>
                <c:pt idx="6">
                  <c:v>5</c:v>
                </c:pt>
                <c:pt idx="7">
                  <c:v>2</c:v>
                </c:pt>
                <c:pt idx="8">
                  <c:v>1</c:v>
                </c:pt>
                <c:pt idx="9">
                  <c:v>0</c:v>
                </c:pt>
              </c:numCache>
            </c:numRef>
          </c:val>
          <c:extLst>
            <c:ext xmlns:c16="http://schemas.microsoft.com/office/drawing/2014/chart" uri="{C3380CC4-5D6E-409C-BE32-E72D297353CC}">
              <c16:uniqueId val="{00000001-59A6-0F4C-9E42-0A81089CA96A}"/>
            </c:ext>
          </c:extLst>
        </c:ser>
        <c:dLbls>
          <c:showLegendKey val="0"/>
          <c:showVal val="0"/>
          <c:showCatName val="0"/>
          <c:showSerName val="0"/>
          <c:showPercent val="0"/>
          <c:showBubbleSize val="0"/>
        </c:dLbls>
        <c:gapWidth val="150"/>
        <c:gapDepth val="0"/>
        <c:shape val="box"/>
        <c:axId val="2005775471"/>
        <c:axId val="1"/>
        <c:axId val="0"/>
      </c:bar3DChart>
      <c:catAx>
        <c:axId val="2005775471"/>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it-IT"/>
                  <a:t>estremi superiori classi</a:t>
                </a:r>
              </a:p>
            </c:rich>
          </c:tx>
          <c:layout>
            <c:manualLayout>
              <c:xMode val="edge"/>
              <c:yMode val="edge"/>
              <c:x val="0.37501228979678963"/>
              <c:y val="0.9047902152859974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it-IT"/>
                  <a:t>frequenze</a:t>
                </a:r>
              </a:p>
            </c:rich>
          </c:tx>
          <c:layout>
            <c:manualLayout>
              <c:xMode val="edge"/>
              <c:yMode val="edge"/>
              <c:x val="5.9092845664948671E-2"/>
              <c:y val="0.4345374060255119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2005775471"/>
        <c:crosses val="autoZero"/>
        <c:crossBetween val="between"/>
      </c:valAx>
      <c:spPr>
        <a:noFill/>
        <a:ln w="25400">
          <a:noFill/>
        </a:ln>
      </c:spPr>
    </c:plotArea>
    <c:legend>
      <c:legendPos val="r"/>
      <c:layout>
        <c:manualLayout>
          <c:xMode val="edge"/>
          <c:yMode val="edge"/>
          <c:x val="0.89093828848691836"/>
          <c:y val="0.50299192889254463"/>
          <c:w val="9.5457673766455545E-2"/>
          <c:h val="7.4407090072861629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it-IT"/>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oddHeader>&amp;A</c:oddHeader>
      <c:oddFooter>Pagina &amp;P</c:oddFooter>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it-IT"/>
              <a:t>lancio di due dadi</a:t>
            </a:r>
          </a:p>
        </c:rich>
      </c:tx>
      <c:layout>
        <c:manualLayout>
          <c:xMode val="edge"/>
          <c:yMode val="edge"/>
          <c:x val="0.40703727934255052"/>
          <c:y val="3.4221580650102348E-2"/>
        </c:manualLayout>
      </c:layout>
      <c:overlay val="0"/>
      <c:spPr>
        <a:noFill/>
        <a:ln w="25400">
          <a:noFill/>
        </a:ln>
      </c:spPr>
    </c:title>
    <c:autoTitleDeleted val="0"/>
    <c:view3D>
      <c:rotX val="15"/>
      <c:hPercent val="53"/>
      <c:rotY val="20"/>
      <c:depthPercent val="2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1570602864559811"/>
          <c:y val="0.13688632260040939"/>
          <c:w val="0.76035390252821611"/>
          <c:h val="0.68443161300204691"/>
        </c:manualLayout>
      </c:layout>
      <c:bar3DChart>
        <c:barDir val="col"/>
        <c:grouping val="clustered"/>
        <c:varyColors val="0"/>
        <c:ser>
          <c:idx val="0"/>
          <c:order val="0"/>
          <c:tx>
            <c:strRef>
              <c:f>ril_sp_dadi!$A$27</c:f>
              <c:strCache>
                <c:ptCount val="1"/>
                <c:pt idx="0">
                  <c:v>P' sper.</c:v>
                </c:pt>
              </c:strCache>
            </c:strRef>
          </c:tx>
          <c:spPr>
            <a:solidFill>
              <a:srgbClr val="00FFFF"/>
            </a:solidFill>
            <a:ln w="12700">
              <a:solidFill>
                <a:srgbClr val="000000"/>
              </a:solidFill>
              <a:prstDash val="solid"/>
            </a:ln>
          </c:spPr>
          <c:invertIfNegative val="0"/>
          <c:cat>
            <c:strRef>
              <c:f>ril_sp_dadi!$B$26:$L$26</c:f>
              <c:strCache>
                <c:ptCount val="11"/>
                <c:pt idx="0">
                  <c:v>2</c:v>
                </c:pt>
                <c:pt idx="1">
                  <c:v>3</c:v>
                </c:pt>
                <c:pt idx="2">
                  <c:v>4</c:v>
                </c:pt>
                <c:pt idx="3">
                  <c:v>5</c:v>
                </c:pt>
                <c:pt idx="4">
                  <c:v>6</c:v>
                </c:pt>
                <c:pt idx="5">
                  <c:v>7</c:v>
                </c:pt>
                <c:pt idx="6">
                  <c:v>8</c:v>
                </c:pt>
                <c:pt idx="7">
                  <c:v>9</c:v>
                </c:pt>
                <c:pt idx="8">
                  <c:v>10</c:v>
                </c:pt>
                <c:pt idx="9">
                  <c:v>11</c:v>
                </c:pt>
                <c:pt idx="10">
                  <c:v>12</c:v>
                </c:pt>
              </c:strCache>
            </c:strRef>
          </c:cat>
          <c:val>
            <c:numRef>
              <c:f>ril_sp_dadi!$B$27:$L$27</c:f>
              <c:numCache>
                <c:formatCode>0.0000</c:formatCode>
                <c:ptCount val="11"/>
                <c:pt idx="0">
                  <c:v>2.9669260700389104E-2</c:v>
                </c:pt>
                <c:pt idx="1">
                  <c:v>5.9824902723735411E-2</c:v>
                </c:pt>
                <c:pt idx="2">
                  <c:v>8.2684824902723733E-2</c:v>
                </c:pt>
                <c:pt idx="3">
                  <c:v>0.10846303501945526</c:v>
                </c:pt>
                <c:pt idx="4">
                  <c:v>0.13715953307392997</c:v>
                </c:pt>
                <c:pt idx="5">
                  <c:v>0.16877431906614787</c:v>
                </c:pt>
                <c:pt idx="6">
                  <c:v>0.14250972762645914</c:v>
                </c:pt>
                <c:pt idx="7">
                  <c:v>9.873540856031128E-2</c:v>
                </c:pt>
                <c:pt idx="8">
                  <c:v>8.3657587548638127E-2</c:v>
                </c:pt>
                <c:pt idx="9">
                  <c:v>6.3715953307392992E-2</c:v>
                </c:pt>
                <c:pt idx="10">
                  <c:v>2.4805447470817119E-2</c:v>
                </c:pt>
              </c:numCache>
            </c:numRef>
          </c:val>
          <c:extLst>
            <c:ext xmlns:c16="http://schemas.microsoft.com/office/drawing/2014/chart" uri="{C3380CC4-5D6E-409C-BE32-E72D297353CC}">
              <c16:uniqueId val="{00000000-A712-F243-A103-013D85FE5D91}"/>
            </c:ext>
          </c:extLst>
        </c:ser>
        <c:ser>
          <c:idx val="1"/>
          <c:order val="1"/>
          <c:tx>
            <c:strRef>
              <c:f>ril_sp_dadi!$A$28</c:f>
              <c:strCache>
                <c:ptCount val="1"/>
                <c:pt idx="0">
                  <c:v>P teorica</c:v>
                </c:pt>
              </c:strCache>
            </c:strRef>
          </c:tx>
          <c:spPr>
            <a:solidFill>
              <a:srgbClr val="FF8080"/>
            </a:solidFill>
            <a:ln w="12700">
              <a:solidFill>
                <a:srgbClr val="000000"/>
              </a:solidFill>
              <a:prstDash val="solid"/>
            </a:ln>
          </c:spPr>
          <c:invertIfNegative val="0"/>
          <c:cat>
            <c:strRef>
              <c:f>ril_sp_dadi!$B$26:$L$26</c:f>
              <c:strCache>
                <c:ptCount val="11"/>
                <c:pt idx="0">
                  <c:v>2</c:v>
                </c:pt>
                <c:pt idx="1">
                  <c:v>3</c:v>
                </c:pt>
                <c:pt idx="2">
                  <c:v>4</c:v>
                </c:pt>
                <c:pt idx="3">
                  <c:v>5</c:v>
                </c:pt>
                <c:pt idx="4">
                  <c:v>6</c:v>
                </c:pt>
                <c:pt idx="5">
                  <c:v>7</c:v>
                </c:pt>
                <c:pt idx="6">
                  <c:v>8</c:v>
                </c:pt>
                <c:pt idx="7">
                  <c:v>9</c:v>
                </c:pt>
                <c:pt idx="8">
                  <c:v>10</c:v>
                </c:pt>
                <c:pt idx="9">
                  <c:v>11</c:v>
                </c:pt>
                <c:pt idx="10">
                  <c:v>12</c:v>
                </c:pt>
              </c:strCache>
            </c:strRef>
          </c:cat>
          <c:val>
            <c:numRef>
              <c:f>ril_sp_dadi!$B$28:$L$28</c:f>
              <c:numCache>
                <c:formatCode>0.0000</c:formatCode>
                <c:ptCount val="11"/>
                <c:pt idx="0">
                  <c:v>2.7777777777777776E-2</c:v>
                </c:pt>
                <c:pt idx="1">
                  <c:v>5.5555555555555552E-2</c:v>
                </c:pt>
                <c:pt idx="2">
                  <c:v>8.3333333333333329E-2</c:v>
                </c:pt>
                <c:pt idx="3">
                  <c:v>0.1111111111111111</c:v>
                </c:pt>
                <c:pt idx="4">
                  <c:v>0.1388888888888889</c:v>
                </c:pt>
                <c:pt idx="5">
                  <c:v>0.16666666666666666</c:v>
                </c:pt>
                <c:pt idx="6">
                  <c:v>0.1388888888888889</c:v>
                </c:pt>
                <c:pt idx="7">
                  <c:v>0.1111111111111111</c:v>
                </c:pt>
                <c:pt idx="8">
                  <c:v>8.3333333333333329E-2</c:v>
                </c:pt>
                <c:pt idx="9">
                  <c:v>5.5555555555555552E-2</c:v>
                </c:pt>
                <c:pt idx="10">
                  <c:v>2.7777777777777776E-2</c:v>
                </c:pt>
              </c:numCache>
            </c:numRef>
          </c:val>
          <c:extLst>
            <c:ext xmlns:c16="http://schemas.microsoft.com/office/drawing/2014/chart" uri="{C3380CC4-5D6E-409C-BE32-E72D297353CC}">
              <c16:uniqueId val="{00000001-A712-F243-A103-013D85FE5D91}"/>
            </c:ext>
          </c:extLst>
        </c:ser>
        <c:dLbls>
          <c:showLegendKey val="0"/>
          <c:showVal val="0"/>
          <c:showCatName val="0"/>
          <c:showSerName val="0"/>
          <c:showPercent val="0"/>
          <c:showBubbleSize val="0"/>
        </c:dLbls>
        <c:gapWidth val="150"/>
        <c:gapDepth val="0"/>
        <c:shape val="box"/>
        <c:axId val="2005741151"/>
        <c:axId val="1"/>
        <c:axId val="0"/>
      </c:bar3DChart>
      <c:catAx>
        <c:axId val="2005741151"/>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it-IT"/>
                  <a:t>somma dadi</a:t>
                </a:r>
              </a:p>
            </c:rich>
          </c:tx>
          <c:layout>
            <c:manualLayout>
              <c:xMode val="edge"/>
              <c:yMode val="edge"/>
              <c:x val="0.44216232375282133"/>
              <c:y val="0.88215630120263833"/>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it-IT"/>
                  <a:t>probabilità</a:t>
                </a:r>
              </a:p>
            </c:rich>
          </c:tx>
          <c:layout>
            <c:manualLayout>
              <c:xMode val="edge"/>
              <c:yMode val="edge"/>
              <c:x val="6.1985372488713275E-2"/>
              <c:y val="0.40685656995121677"/>
            </c:manualLayout>
          </c:layout>
          <c:overlay val="0"/>
          <c:spPr>
            <a:noFill/>
            <a:ln w="25400">
              <a:noFill/>
            </a:ln>
          </c:spPr>
        </c:title>
        <c:numFmt formatCode="0.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2005741151"/>
        <c:crosses val="autoZero"/>
        <c:crossBetween val="between"/>
      </c:valAx>
      <c:spPr>
        <a:noFill/>
        <a:ln w="25400">
          <a:noFill/>
        </a:ln>
      </c:spPr>
    </c:plotArea>
    <c:legend>
      <c:legendPos val="r"/>
      <c:layout>
        <c:manualLayout>
          <c:xMode val="edge"/>
          <c:yMode val="edge"/>
          <c:x val="0.8967217220033854"/>
          <c:y val="0.49431172050147837"/>
          <c:w val="8.8845700567155697E-2"/>
          <c:h val="9.5059946250284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it-IT"/>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oddHeader>&amp;A</c:oddHeader>
      <c:oddFooter>Pagina &amp;P</c:oddFooter>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38100</xdr:colOff>
      <xdr:row>47</xdr:row>
      <xdr:rowOff>76200</xdr:rowOff>
    </xdr:from>
    <xdr:to>
      <xdr:col>12</xdr:col>
      <xdr:colOff>254000</xdr:colOff>
      <xdr:row>74</xdr:row>
      <xdr:rowOff>76200</xdr:rowOff>
    </xdr:to>
    <xdr:graphicFrame macro="">
      <xdr:nvGraphicFramePr>
        <xdr:cNvPr id="1029" name="Grafico 5">
          <a:extLst>
            <a:ext uri="{FF2B5EF4-FFF2-40B4-BE49-F238E27FC236}">
              <a16:creationId xmlns:a16="http://schemas.microsoft.com/office/drawing/2014/main" id="{DCADEB63-7227-BF41-9610-D752EA4E6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139700</xdr:colOff>
      <xdr:row>1</xdr:row>
      <xdr:rowOff>139700</xdr:rowOff>
    </xdr:from>
    <xdr:to>
      <xdr:col>10</xdr:col>
      <xdr:colOff>101600</xdr:colOff>
      <xdr:row>4</xdr:row>
      <xdr:rowOff>38100</xdr:rowOff>
    </xdr:to>
    <xdr:sp macro="" textlink="">
      <xdr:nvSpPr>
        <xdr:cNvPr id="1030" name="Testo 6">
          <a:extLst>
            <a:ext uri="{FF2B5EF4-FFF2-40B4-BE49-F238E27FC236}">
              <a16:creationId xmlns:a16="http://schemas.microsoft.com/office/drawing/2014/main" id="{4DAB8393-8F7A-3748-A070-F1BFC804CF26}"/>
            </a:ext>
          </a:extLst>
        </xdr:cNvPr>
        <xdr:cNvSpPr txBox="1">
          <a:spLocks noChangeArrowheads="1"/>
        </xdr:cNvSpPr>
      </xdr:nvSpPr>
      <xdr:spPr bwMode="auto">
        <a:xfrm>
          <a:off x="139700" y="342900"/>
          <a:ext cx="6743700" cy="3937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27432" tIns="18288" rIns="0" bIns="0" anchor="t" upright="1"/>
        <a:lstStyle/>
        <a:p>
          <a:pPr algn="l" rtl="0">
            <a:defRPr sz="1000"/>
          </a:pPr>
          <a:r>
            <a:rPr lang="it-IT" sz="1000" b="0" i="0" u="none" strike="noStrike" baseline="0">
              <a:solidFill>
                <a:srgbClr val="000000"/>
              </a:solidFill>
              <a:latin typeface="Arial" charset="0"/>
              <a:cs typeface="Arial" charset="0"/>
            </a:rPr>
            <a:t>E' dato un</a:t>
          </a:r>
          <a:r>
            <a:rPr lang="it-IT" sz="1000" b="0" i="0" u="none" strike="noStrike" baseline="0">
              <a:solidFill>
                <a:srgbClr val="FF0000"/>
              </a:solidFill>
              <a:latin typeface="Arial" pitchFamily="2" charset="0"/>
              <a:cs typeface="Arial" pitchFamily="2" charset="0"/>
            </a:rPr>
            <a:t> campione,</a:t>
          </a:r>
          <a:r>
            <a:rPr lang="it-IT" sz="1000" b="0" i="0" u="none" strike="noStrike" baseline="0">
              <a:solidFill>
                <a:srgbClr val="000000"/>
              </a:solidFill>
              <a:latin typeface="Arial" charset="0"/>
              <a:cs typeface="Arial" charset="0"/>
            </a:rPr>
            <a:t> preso da una </a:t>
          </a:r>
          <a:r>
            <a:rPr lang="it-IT" sz="1000" b="0" i="0" u="none" strike="noStrike" baseline="0">
              <a:solidFill>
                <a:srgbClr val="0000FF"/>
              </a:solidFill>
              <a:latin typeface="Arial" pitchFamily="2" charset="0"/>
              <a:cs typeface="Arial" pitchFamily="2" charset="0"/>
            </a:rPr>
            <a:t>popolazione</a:t>
          </a:r>
          <a:r>
            <a:rPr lang="it-IT" sz="1000" b="0" i="0" u="none" strike="noStrike" baseline="0">
              <a:solidFill>
                <a:srgbClr val="000000"/>
              </a:solidFill>
              <a:latin typeface="Arial" charset="0"/>
              <a:cs typeface="Arial" charset="0"/>
            </a:rPr>
            <a:t> di giovani di sesso maschile, la cui</a:t>
          </a:r>
          <a:r>
            <a:rPr lang="it-IT" sz="1000" b="0" i="0" u="none" strike="noStrike" baseline="0">
              <a:solidFill>
                <a:srgbClr val="800080"/>
              </a:solidFill>
              <a:latin typeface="Arial" pitchFamily="2" charset="0"/>
              <a:cs typeface="Arial" pitchFamily="2" charset="0"/>
            </a:rPr>
            <a:t> caratteristica</a:t>
          </a:r>
          <a:r>
            <a:rPr lang="it-IT" sz="1000" b="0" i="0" u="none" strike="noStrike" baseline="0">
              <a:solidFill>
                <a:srgbClr val="000000"/>
              </a:solidFill>
              <a:latin typeface="Arial" charset="0"/>
              <a:cs typeface="Arial" charset="0"/>
            </a:rPr>
            <a:t>  misurata è la </a:t>
          </a:r>
          <a:r>
            <a:rPr lang="it-IT" sz="1000" b="1" i="0" u="none" strike="noStrike" baseline="0">
              <a:solidFill>
                <a:srgbClr val="000000"/>
              </a:solidFill>
              <a:latin typeface="Arial" charset="0"/>
              <a:cs typeface="Arial" charset="0"/>
            </a:rPr>
            <a:t>statura</a:t>
          </a:r>
          <a:r>
            <a:rPr lang="it-IT" sz="1000" b="0" i="0" u="none" strike="noStrike" baseline="0">
              <a:solidFill>
                <a:srgbClr val="000000"/>
              </a:solidFill>
              <a:latin typeface="Arial" charset="0"/>
              <a:cs typeface="Arial" charset="0"/>
            </a:rPr>
            <a:t> arrotondata al cm.</a:t>
          </a:r>
        </a:p>
      </xdr:txBody>
    </xdr:sp>
    <xdr:clientData/>
  </xdr:twoCellAnchor>
  <xdr:twoCellAnchor>
    <xdr:from>
      <xdr:col>7</xdr:col>
      <xdr:colOff>457200</xdr:colOff>
      <xdr:row>22</xdr:row>
      <xdr:rowOff>152400</xdr:rowOff>
    </xdr:from>
    <xdr:to>
      <xdr:col>15</xdr:col>
      <xdr:colOff>381000</xdr:colOff>
      <xdr:row>33</xdr:row>
      <xdr:rowOff>50800</xdr:rowOff>
    </xdr:to>
    <xdr:sp macro="" textlink="">
      <xdr:nvSpPr>
        <xdr:cNvPr id="1031" name="Testo 7">
          <a:extLst>
            <a:ext uri="{FF2B5EF4-FFF2-40B4-BE49-F238E27FC236}">
              <a16:creationId xmlns:a16="http://schemas.microsoft.com/office/drawing/2014/main" id="{C06EFCF8-3F85-464B-B0D1-06B76207879D}"/>
            </a:ext>
          </a:extLst>
        </xdr:cNvPr>
        <xdr:cNvSpPr txBox="1">
          <a:spLocks noChangeArrowheads="1"/>
        </xdr:cNvSpPr>
      </xdr:nvSpPr>
      <xdr:spPr bwMode="auto">
        <a:xfrm>
          <a:off x="5219700" y="3860800"/>
          <a:ext cx="5308600" cy="18034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27432" tIns="18288" rIns="0" bIns="0" anchor="t" upright="1"/>
        <a:lstStyle/>
        <a:p>
          <a:pPr algn="l" rtl="0">
            <a:defRPr sz="1000"/>
          </a:pPr>
          <a:r>
            <a:rPr lang="it-IT" sz="1000" b="1" i="0" u="none" strike="noStrike" baseline="0">
              <a:solidFill>
                <a:srgbClr val="FF0000"/>
              </a:solidFill>
              <a:latin typeface="Arial" charset="0"/>
              <a:cs typeface="Arial" charset="0"/>
            </a:rPr>
            <a:t>FREQUENZA(matrice_dati;matrice_classi)</a:t>
          </a:r>
          <a:endParaRPr lang="it-IT" sz="1000" b="0" i="0" u="none" strike="noStrike" baseline="0">
            <a:solidFill>
              <a:srgbClr val="000000"/>
            </a:solidFill>
            <a:latin typeface="Arial" charset="0"/>
            <a:cs typeface="Arial" charset="0"/>
          </a:endParaRPr>
        </a:p>
        <a:p>
          <a:pPr algn="l" rtl="0">
            <a:defRPr sz="1000"/>
          </a:pPr>
          <a:r>
            <a:rPr lang="it-IT" sz="1000" b="0" i="0" u="none" strike="noStrike" baseline="0">
              <a:solidFill>
                <a:srgbClr val="000000"/>
              </a:solidFill>
              <a:latin typeface="Arial" charset="0"/>
              <a:cs typeface="Arial" charset="0"/>
            </a:rPr>
            <a:t>E' una funzione che lavora da </a:t>
          </a:r>
          <a:r>
            <a:rPr lang="it-IT" sz="1000" b="0" i="0" u="none" strike="noStrike" baseline="0">
              <a:solidFill>
                <a:srgbClr val="0000FF"/>
              </a:solidFill>
              <a:latin typeface="Arial" pitchFamily="2" charset="0"/>
              <a:cs typeface="Arial" pitchFamily="2" charset="0"/>
            </a:rPr>
            <a:t>formula matrice:</a:t>
          </a:r>
          <a:r>
            <a:rPr lang="it-IT" sz="1000" b="0" i="0" u="none" strike="noStrike" baseline="0">
              <a:solidFill>
                <a:srgbClr val="000000"/>
              </a:solidFill>
              <a:latin typeface="Arial" charset="0"/>
              <a:cs typeface="Arial" charset="0"/>
            </a:rPr>
            <a:t> restituisce una serie di dati (distribuzione di ferquenza) sotto forma di vettore verticale. Bisogna fissare a priori, come vettore verticale, gli estremi superiori delle classi (intervalli) ove contare la frequenza degli elementi, questo costituirà la </a:t>
          </a:r>
          <a:r>
            <a:rPr lang="it-IT" sz="1000" b="0" i="0" u="none" strike="noStrike" baseline="0">
              <a:solidFill>
                <a:srgbClr val="0000FF"/>
              </a:solidFill>
              <a:latin typeface="Arial" pitchFamily="2" charset="0"/>
              <a:cs typeface="Arial" pitchFamily="2" charset="0"/>
            </a:rPr>
            <a:t>matrice_classi</a:t>
          </a:r>
          <a:r>
            <a:rPr lang="it-IT" sz="1000" b="0" i="0" u="none" strike="noStrike" baseline="0">
              <a:solidFill>
                <a:srgbClr val="000000"/>
              </a:solidFill>
              <a:latin typeface="Arial" charset="0"/>
              <a:cs typeface="Arial" charset="0"/>
            </a:rPr>
            <a:t>. In questo caso sono state pensate classi da 5 cm. La prima classe (o intervallo) è compresa tra 151 e 155, la seconda tra 156 e 160 e così via. Nel costruire il vettore (o matrice) classi si indica solo l'estremo superiore 155, 160 ecc.. La funzione FREQUENZA conta quanti elementi della matrice dati sono compresi nella classe. In questo computo gli estremi sono compresi. </a:t>
          </a:r>
        </a:p>
        <a:p>
          <a:pPr algn="l" rtl="0">
            <a:defRPr sz="1000"/>
          </a:pPr>
          <a:endParaRPr lang="it-IT" sz="1000" b="0" i="0" u="none" strike="noStrike" baseline="0">
            <a:solidFill>
              <a:srgbClr val="000000"/>
            </a:solidFill>
            <a:latin typeface="Arial" charset="0"/>
            <a:cs typeface="Arial"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29</xdr:row>
      <xdr:rowOff>88900</xdr:rowOff>
    </xdr:from>
    <xdr:to>
      <xdr:col>8</xdr:col>
      <xdr:colOff>292100</xdr:colOff>
      <xdr:row>55</xdr:row>
      <xdr:rowOff>63500</xdr:rowOff>
    </xdr:to>
    <xdr:graphicFrame macro="">
      <xdr:nvGraphicFramePr>
        <xdr:cNvPr id="2049" name="Grafico 1">
          <a:extLst>
            <a:ext uri="{FF2B5EF4-FFF2-40B4-BE49-F238E27FC236}">
              <a16:creationId xmlns:a16="http://schemas.microsoft.com/office/drawing/2014/main" id="{F2B3EDCF-7D2A-CB4B-A799-15EB883795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34</xdr:row>
      <xdr:rowOff>25400</xdr:rowOff>
    </xdr:from>
    <xdr:to>
      <xdr:col>12</xdr:col>
      <xdr:colOff>546100</xdr:colOff>
      <xdr:row>54</xdr:row>
      <xdr:rowOff>63500</xdr:rowOff>
    </xdr:to>
    <xdr:graphicFrame macro="">
      <xdr:nvGraphicFramePr>
        <xdr:cNvPr id="3073" name="Grafico 1">
          <a:extLst>
            <a:ext uri="{FF2B5EF4-FFF2-40B4-BE49-F238E27FC236}">
              <a16:creationId xmlns:a16="http://schemas.microsoft.com/office/drawing/2014/main" id="{9B7D201C-E293-A848-B881-2D470491C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596900</xdr:colOff>
          <xdr:row>31</xdr:row>
          <xdr:rowOff>12700</xdr:rowOff>
        </xdr:to>
        <xdr:sp macro="" textlink="">
          <xdr:nvSpPr>
            <xdr:cNvPr id="4097" name="Immagine 1" hidden="1">
              <a:extLst>
                <a:ext uri="{63B3BB69-23CF-44E3-9099-C40C66FF867C}">
                  <a14:compatExt spid="_x0000_s4097"/>
                </a:ext>
                <a:ext uri="{FF2B5EF4-FFF2-40B4-BE49-F238E27FC236}">
                  <a16:creationId xmlns:a16="http://schemas.microsoft.com/office/drawing/2014/main" id="{FFF1CA8A-2AB4-1940-8059-C2AC5A401F3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50800</xdr:colOff>
      <xdr:row>20</xdr:row>
      <xdr:rowOff>12700</xdr:rowOff>
    </xdr:from>
    <xdr:to>
      <xdr:col>9</xdr:col>
      <xdr:colOff>38100</xdr:colOff>
      <xdr:row>34</xdr:row>
      <xdr:rowOff>25400</xdr:rowOff>
    </xdr:to>
    <xdr:sp macro="" textlink="">
      <xdr:nvSpPr>
        <xdr:cNvPr id="5121" name="Testo 1">
          <a:extLst>
            <a:ext uri="{FF2B5EF4-FFF2-40B4-BE49-F238E27FC236}">
              <a16:creationId xmlns:a16="http://schemas.microsoft.com/office/drawing/2014/main" id="{70637584-99F1-2A47-9F92-3B081EF9706A}"/>
            </a:ext>
          </a:extLst>
        </xdr:cNvPr>
        <xdr:cNvSpPr txBox="1">
          <a:spLocks noChangeArrowheads="1"/>
        </xdr:cNvSpPr>
      </xdr:nvSpPr>
      <xdr:spPr bwMode="auto">
        <a:xfrm>
          <a:off x="50800" y="3327400"/>
          <a:ext cx="6045200" cy="2324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27432" tIns="18288" rIns="0" bIns="0" anchor="t" upright="1"/>
        <a:lstStyle/>
        <a:p>
          <a:pPr algn="l" rtl="0">
            <a:defRPr sz="1000"/>
          </a:pPr>
          <a:r>
            <a:rPr lang="it-IT" sz="1000" b="1" i="0" u="none" strike="noStrike" baseline="0">
              <a:solidFill>
                <a:srgbClr val="000000"/>
              </a:solidFill>
              <a:latin typeface="Arial" charset="0"/>
              <a:cs typeface="Arial" charset="0"/>
            </a:rPr>
            <a:t>es_1</a:t>
          </a:r>
          <a:endParaRPr lang="it-IT" sz="1000" b="0" i="0" u="none" strike="noStrike" baseline="0">
            <a:solidFill>
              <a:srgbClr val="000000"/>
            </a:solidFill>
            <a:latin typeface="Arial" charset="0"/>
            <a:cs typeface="Arial" charset="0"/>
          </a:endParaRPr>
        </a:p>
        <a:p>
          <a:pPr algn="l" rtl="0">
            <a:defRPr sz="1000"/>
          </a:pPr>
          <a:r>
            <a:rPr lang="it-IT" sz="1000" b="0" i="0" u="none" strike="noStrike" baseline="0">
              <a:solidFill>
                <a:srgbClr val="000000"/>
              </a:solidFill>
              <a:latin typeface="Arial" charset="0"/>
              <a:cs typeface="Arial" charset="0"/>
            </a:rPr>
            <a:t>La seguente tabella rappresenta il peso in g di avannotti di 1 mese circa.</a:t>
          </a:r>
        </a:p>
        <a:p>
          <a:pPr algn="l" rtl="0">
            <a:defRPr sz="1000"/>
          </a:pPr>
          <a:r>
            <a:rPr lang="it-IT" sz="1000" b="0" i="0" u="none" strike="noStrike" baseline="0">
              <a:solidFill>
                <a:srgbClr val="000000"/>
              </a:solidFill>
              <a:latin typeface="Arial" charset="0"/>
              <a:cs typeface="Arial" charset="0"/>
            </a:rPr>
            <a:t>Trovate:</a:t>
          </a:r>
        </a:p>
        <a:p>
          <a:pPr algn="l" rtl="0">
            <a:defRPr sz="1000"/>
          </a:pPr>
          <a:r>
            <a:rPr lang="it-IT" sz="1000" b="0" i="0" u="none" strike="noStrike" baseline="0">
              <a:solidFill>
                <a:srgbClr val="000000"/>
              </a:solidFill>
              <a:latin typeface="Arial" charset="0"/>
              <a:cs typeface="Arial" charset="0"/>
            </a:rPr>
            <a:t>il numero di dati;</a:t>
          </a:r>
        </a:p>
        <a:p>
          <a:pPr algn="l" rtl="0">
            <a:defRPr sz="1000"/>
          </a:pPr>
          <a:r>
            <a:rPr lang="it-IT" sz="1000" b="0" i="0" u="none" strike="noStrike" baseline="0">
              <a:solidFill>
                <a:srgbClr val="000000"/>
              </a:solidFill>
              <a:latin typeface="Arial" charset="0"/>
              <a:cs typeface="Arial" charset="0"/>
            </a:rPr>
            <a:t>il peso più alto;</a:t>
          </a:r>
        </a:p>
        <a:p>
          <a:pPr algn="l" rtl="0">
            <a:defRPr sz="1000"/>
          </a:pPr>
          <a:r>
            <a:rPr lang="it-IT" sz="1000" b="0" i="0" u="none" strike="noStrike" baseline="0">
              <a:solidFill>
                <a:srgbClr val="000000"/>
              </a:solidFill>
              <a:latin typeface="Arial" charset="0"/>
              <a:cs typeface="Arial" charset="0"/>
            </a:rPr>
            <a:t>il peso più basso;</a:t>
          </a:r>
        </a:p>
        <a:p>
          <a:pPr algn="l" rtl="0">
            <a:defRPr sz="1000"/>
          </a:pPr>
          <a:r>
            <a:rPr lang="it-IT" sz="1000" b="0" i="0" u="none" strike="noStrike" baseline="0">
              <a:solidFill>
                <a:srgbClr val="000000"/>
              </a:solidFill>
              <a:latin typeface="Arial" charset="0"/>
              <a:cs typeface="Arial" charset="0"/>
            </a:rPr>
            <a:t>il campo di variazione;</a:t>
          </a:r>
        </a:p>
        <a:p>
          <a:pPr algn="l" rtl="0">
            <a:defRPr sz="1000"/>
          </a:pPr>
          <a:r>
            <a:rPr lang="it-IT" sz="1000" b="0" i="0" u="none" strike="noStrike" baseline="0">
              <a:solidFill>
                <a:srgbClr val="000000"/>
              </a:solidFill>
              <a:latin typeface="Arial" charset="0"/>
              <a:cs typeface="Arial" charset="0"/>
            </a:rPr>
            <a:t>il peso dei migliori 5 av.;</a:t>
          </a:r>
        </a:p>
        <a:p>
          <a:pPr algn="l" rtl="0">
            <a:defRPr sz="1000"/>
          </a:pPr>
          <a:r>
            <a:rPr lang="it-IT" sz="1000" b="0" i="0" u="none" strike="noStrike" baseline="0">
              <a:solidFill>
                <a:srgbClr val="000000"/>
              </a:solidFill>
              <a:latin typeface="Arial" charset="0"/>
              <a:cs typeface="Arial" charset="0"/>
            </a:rPr>
            <a:t>il peso dei peggiori 5 av.;</a:t>
          </a:r>
        </a:p>
        <a:p>
          <a:pPr algn="l" rtl="0">
            <a:defRPr sz="1000"/>
          </a:pPr>
          <a:r>
            <a:rPr lang="it-IT" sz="1000" b="0" i="0" u="none" strike="noStrike" baseline="0">
              <a:solidFill>
                <a:srgbClr val="000000"/>
              </a:solidFill>
              <a:latin typeface="Arial" charset="0"/>
              <a:cs typeface="Arial" charset="0"/>
            </a:rPr>
            <a:t>lo scarto quadratico medio;</a:t>
          </a:r>
        </a:p>
        <a:p>
          <a:pPr algn="l" rtl="0">
            <a:defRPr sz="1000"/>
          </a:pPr>
          <a:r>
            <a:rPr lang="it-IT" sz="1000" b="0" i="0" u="none" strike="noStrike" baseline="0">
              <a:solidFill>
                <a:srgbClr val="000000"/>
              </a:solidFill>
              <a:latin typeface="Arial" charset="0"/>
              <a:cs typeface="Arial" charset="0"/>
            </a:rPr>
            <a:t>la media aritmetica;</a:t>
          </a:r>
        </a:p>
        <a:p>
          <a:pPr algn="l" rtl="0">
            <a:defRPr sz="1000"/>
          </a:pPr>
          <a:r>
            <a:rPr lang="it-IT" sz="1000" b="0" i="0" u="none" strike="noStrike" baseline="0">
              <a:solidFill>
                <a:srgbClr val="000000"/>
              </a:solidFill>
              <a:latin typeface="Arial" charset="0"/>
              <a:cs typeface="Arial" charset="0"/>
            </a:rPr>
            <a:t>la moda;</a:t>
          </a:r>
        </a:p>
        <a:p>
          <a:pPr algn="l" rtl="0">
            <a:defRPr sz="1000"/>
          </a:pPr>
          <a:r>
            <a:rPr lang="it-IT" sz="1000" b="0" i="0" u="none" strike="noStrike" baseline="0">
              <a:solidFill>
                <a:srgbClr val="000000"/>
              </a:solidFill>
              <a:latin typeface="Arial" charset="0"/>
              <a:cs typeface="Arial" charset="0"/>
            </a:rPr>
            <a:t>la mediana.</a:t>
          </a:r>
        </a:p>
        <a:p>
          <a:pPr algn="l" rtl="0">
            <a:defRPr sz="1000"/>
          </a:pPr>
          <a:r>
            <a:rPr lang="it-IT" sz="1000" b="0" i="0" u="none" strike="noStrike" baseline="0">
              <a:solidFill>
                <a:srgbClr val="000000"/>
              </a:solidFill>
              <a:latin typeface="Arial" charset="0"/>
              <a:cs typeface="Arial" charset="0"/>
            </a:rPr>
            <a:t>Raggruppare in classi e realizzare un istogramma.</a:t>
          </a:r>
        </a:p>
        <a:p>
          <a:pPr algn="l" rtl="0">
            <a:defRPr sz="1000"/>
          </a:pPr>
          <a:endParaRPr lang="it-IT" sz="1000" b="0" i="0" u="none" strike="noStrike" baseline="0">
            <a:solidFill>
              <a:srgbClr val="000000"/>
            </a:solidFill>
            <a:latin typeface="Arial" charset="0"/>
            <a:cs typeface="Arial" charset="0"/>
          </a:endParaRPr>
        </a:p>
        <a:p>
          <a:pPr algn="l" rtl="0">
            <a:defRPr sz="1000"/>
          </a:pPr>
          <a:endParaRPr lang="it-IT" sz="1000" b="0" i="0" u="none" strike="noStrike" baseline="0">
            <a:solidFill>
              <a:srgbClr val="000000"/>
            </a:solidFill>
            <a:latin typeface="Arial" charset="0"/>
            <a:cs typeface="Arial" charset="0"/>
          </a:endParaRPr>
        </a:p>
      </xdr:txBody>
    </xdr:sp>
    <xdr:clientData/>
  </xdr:twoCellAnchor>
  <xdr:twoCellAnchor>
    <xdr:from>
      <xdr:col>0</xdr:col>
      <xdr:colOff>114300</xdr:colOff>
      <xdr:row>47</xdr:row>
      <xdr:rowOff>114300</xdr:rowOff>
    </xdr:from>
    <xdr:to>
      <xdr:col>6</xdr:col>
      <xdr:colOff>647700</xdr:colOff>
      <xdr:row>54</xdr:row>
      <xdr:rowOff>63500</xdr:rowOff>
    </xdr:to>
    <xdr:sp macro="" textlink="">
      <xdr:nvSpPr>
        <xdr:cNvPr id="5122" name="Testo 2">
          <a:extLst>
            <a:ext uri="{FF2B5EF4-FFF2-40B4-BE49-F238E27FC236}">
              <a16:creationId xmlns:a16="http://schemas.microsoft.com/office/drawing/2014/main" id="{477ED2A5-587C-6E48-A752-2387E01346BB}"/>
            </a:ext>
          </a:extLst>
        </xdr:cNvPr>
        <xdr:cNvSpPr txBox="1">
          <a:spLocks noChangeArrowheads="1"/>
        </xdr:cNvSpPr>
      </xdr:nvSpPr>
      <xdr:spPr bwMode="auto">
        <a:xfrm>
          <a:off x="114300" y="7886700"/>
          <a:ext cx="4572000"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27432" tIns="18288" rIns="0" bIns="0" anchor="t" upright="1"/>
        <a:lstStyle/>
        <a:p>
          <a:pPr algn="l" rtl="0">
            <a:defRPr sz="1000"/>
          </a:pPr>
          <a:r>
            <a:rPr lang="it-IT" sz="1000" b="1" i="0" u="none" strike="noStrike" baseline="0">
              <a:solidFill>
                <a:srgbClr val="000000"/>
              </a:solidFill>
              <a:latin typeface="Arial" charset="0"/>
              <a:cs typeface="Arial" charset="0"/>
            </a:rPr>
            <a:t>es_2</a:t>
          </a:r>
        </a:p>
        <a:p>
          <a:pPr algn="l" rtl="0">
            <a:defRPr sz="1000"/>
          </a:pPr>
          <a:r>
            <a:rPr lang="it-IT" sz="1000" b="0" i="0" u="none" strike="noStrike" baseline="0">
              <a:solidFill>
                <a:srgbClr val="000000"/>
              </a:solidFill>
              <a:latin typeface="Arial" charset="0"/>
              <a:cs typeface="Arial" charset="0"/>
            </a:rPr>
            <a:t>Le due tabelle rappresentano le stature in cm di due gruppi di bambini e bambine della stessa età.</a:t>
          </a:r>
        </a:p>
        <a:p>
          <a:pPr algn="l" rtl="0">
            <a:defRPr sz="1000"/>
          </a:pPr>
          <a:r>
            <a:rPr lang="it-IT" sz="1000" b="0" i="0" u="none" strike="noStrike" baseline="0">
              <a:solidFill>
                <a:srgbClr val="000000"/>
              </a:solidFill>
              <a:latin typeface="Arial" charset="0"/>
              <a:cs typeface="Arial" charset="0"/>
            </a:rPr>
            <a:t>Effettuare le relative indagini statistiche e con due raggruppamenti in classi realizzare un istogramma 3D che metta a confronto le due popolazioni.</a:t>
          </a: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image" Target="../media/image1.wmf"/></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tabSelected="1" workbookViewId="0"/>
  </sheetViews>
  <sheetFormatPr baseColWidth="10" defaultRowHeight="13"/>
  <cols>
    <col min="1" max="6" width="8.83203125" customWidth="1"/>
    <col min="7" max="7" width="9.5" customWidth="1"/>
    <col min="8" max="256" width="8.83203125" customWidth="1"/>
  </cols>
  <sheetData>
    <row r="1" spans="1:11" ht="16">
      <c r="A1" s="2" t="s">
        <v>0</v>
      </c>
    </row>
    <row r="6" spans="1:11">
      <c r="A6" t="s">
        <v>1</v>
      </c>
    </row>
    <row r="7" spans="1:11">
      <c r="A7" s="3">
        <v>163</v>
      </c>
      <c r="B7" s="3">
        <v>175</v>
      </c>
      <c r="C7" s="3">
        <v>171</v>
      </c>
      <c r="D7" s="3">
        <v>162</v>
      </c>
      <c r="E7" s="3">
        <v>168</v>
      </c>
      <c r="F7" s="3">
        <v>174</v>
      </c>
      <c r="G7" s="3">
        <v>177</v>
      </c>
      <c r="H7" s="3">
        <v>174</v>
      </c>
      <c r="I7" s="3">
        <v>178</v>
      </c>
      <c r="J7" s="3">
        <v>164</v>
      </c>
      <c r="K7" s="3">
        <v>171</v>
      </c>
    </row>
    <row r="8" spans="1:11">
      <c r="A8" s="3">
        <v>165</v>
      </c>
      <c r="B8" s="3">
        <v>172</v>
      </c>
      <c r="C8" s="3">
        <v>181</v>
      </c>
      <c r="D8" s="3">
        <v>171</v>
      </c>
      <c r="E8" s="3">
        <v>164</v>
      </c>
      <c r="F8" s="3">
        <v>171</v>
      </c>
      <c r="G8" s="3">
        <v>178</v>
      </c>
      <c r="H8" s="3">
        <v>166</v>
      </c>
      <c r="I8" s="3">
        <v>176</v>
      </c>
      <c r="J8" s="3">
        <v>151</v>
      </c>
      <c r="K8" s="3">
        <v>165</v>
      </c>
    </row>
    <row r="9" spans="1:11">
      <c r="A9" s="3">
        <v>164</v>
      </c>
      <c r="B9" s="3">
        <v>182</v>
      </c>
      <c r="C9" s="3">
        <v>175</v>
      </c>
      <c r="D9" s="3">
        <v>185</v>
      </c>
      <c r="E9" s="3">
        <v>161</v>
      </c>
      <c r="F9" s="3">
        <v>175</v>
      </c>
      <c r="G9" s="3">
        <v>188</v>
      </c>
      <c r="H9" s="3">
        <v>153</v>
      </c>
      <c r="I9" s="3">
        <v>173</v>
      </c>
      <c r="J9" s="3">
        <v>177</v>
      </c>
      <c r="K9" s="3">
        <v>182</v>
      </c>
    </row>
    <row r="10" spans="1:11">
      <c r="A10" s="3">
        <v>162</v>
      </c>
      <c r="B10" s="3">
        <v>180</v>
      </c>
      <c r="C10" s="3">
        <v>172</v>
      </c>
      <c r="D10" s="3">
        <v>164</v>
      </c>
      <c r="E10" s="3">
        <v>182</v>
      </c>
      <c r="F10" s="3">
        <v>163</v>
      </c>
      <c r="G10" s="3">
        <v>166</v>
      </c>
      <c r="H10" s="3">
        <v>155</v>
      </c>
      <c r="I10" s="3">
        <v>175</v>
      </c>
      <c r="J10" s="3">
        <v>169</v>
      </c>
      <c r="K10" s="3">
        <v>182</v>
      </c>
    </row>
    <row r="11" spans="1:11">
      <c r="A11" s="3">
        <v>158</v>
      </c>
      <c r="B11" s="3">
        <v>177</v>
      </c>
      <c r="C11" s="3">
        <v>178</v>
      </c>
      <c r="D11" s="3">
        <v>170</v>
      </c>
      <c r="E11" s="3">
        <v>176</v>
      </c>
      <c r="F11" s="3">
        <v>165</v>
      </c>
      <c r="G11" s="3">
        <v>180</v>
      </c>
      <c r="H11" s="3">
        <v>182</v>
      </c>
      <c r="I11" s="3">
        <v>182</v>
      </c>
      <c r="J11" s="3">
        <v>192</v>
      </c>
      <c r="K11" s="3">
        <v>178</v>
      </c>
    </row>
    <row r="12" spans="1:11">
      <c r="A12" s="3">
        <v>167</v>
      </c>
      <c r="B12" s="3">
        <v>176</v>
      </c>
      <c r="C12" s="3">
        <v>173</v>
      </c>
      <c r="D12" s="3">
        <v>183</v>
      </c>
      <c r="E12" s="3">
        <v>165</v>
      </c>
      <c r="F12" s="3">
        <v>177</v>
      </c>
      <c r="G12" s="3">
        <v>165</v>
      </c>
      <c r="H12" s="3">
        <v>180</v>
      </c>
      <c r="I12" s="3">
        <v>179</v>
      </c>
      <c r="J12" s="3">
        <v>166</v>
      </c>
      <c r="K12" s="3">
        <v>179</v>
      </c>
    </row>
    <row r="13" spans="1:11">
      <c r="A13" s="3">
        <v>170</v>
      </c>
      <c r="B13" s="3">
        <v>163</v>
      </c>
      <c r="C13" s="3">
        <v>173</v>
      </c>
      <c r="D13" s="3">
        <v>189</v>
      </c>
      <c r="E13" s="3">
        <v>161</v>
      </c>
      <c r="F13" s="3">
        <v>176</v>
      </c>
      <c r="G13" s="3">
        <v>171</v>
      </c>
      <c r="H13" s="3">
        <v>186</v>
      </c>
      <c r="I13" s="3">
        <v>172</v>
      </c>
      <c r="J13" s="3">
        <v>157</v>
      </c>
      <c r="K13" s="3">
        <v>185</v>
      </c>
    </row>
    <row r="14" spans="1:11">
      <c r="A14" s="3">
        <v>170</v>
      </c>
      <c r="B14" s="3">
        <v>166</v>
      </c>
      <c r="C14" s="3">
        <v>174</v>
      </c>
      <c r="D14" s="3">
        <v>165</v>
      </c>
      <c r="E14" s="3">
        <v>169</v>
      </c>
      <c r="F14" s="3">
        <v>170</v>
      </c>
      <c r="G14" s="3">
        <v>182</v>
      </c>
      <c r="H14" s="3">
        <v>172</v>
      </c>
      <c r="I14" s="3">
        <v>167</v>
      </c>
      <c r="J14" s="3">
        <v>179</v>
      </c>
      <c r="K14" s="3">
        <v>166</v>
      </c>
    </row>
    <row r="15" spans="1:11">
      <c r="A15" s="3">
        <v>169</v>
      </c>
      <c r="B15" s="3">
        <v>168</v>
      </c>
      <c r="C15" s="3">
        <v>167</v>
      </c>
      <c r="D15" s="3">
        <v>176</v>
      </c>
      <c r="E15" s="3">
        <v>178</v>
      </c>
      <c r="F15" s="3">
        <v>180</v>
      </c>
      <c r="G15" s="3">
        <v>172</v>
      </c>
      <c r="H15" s="3">
        <v>156</v>
      </c>
      <c r="I15" s="3">
        <v>170</v>
      </c>
      <c r="J15" s="3">
        <v>166</v>
      </c>
      <c r="K15" s="3">
        <v>168</v>
      </c>
    </row>
    <row r="16" spans="1:11">
      <c r="A16" s="3">
        <v>180</v>
      </c>
      <c r="B16" s="3">
        <v>172</v>
      </c>
      <c r="C16" s="3">
        <v>185</v>
      </c>
      <c r="D16" s="3">
        <v>175</v>
      </c>
      <c r="E16" s="3">
        <v>173</v>
      </c>
      <c r="F16" s="3">
        <v>173</v>
      </c>
      <c r="G16" s="3">
        <v>171</v>
      </c>
      <c r="H16" s="3">
        <v>176</v>
      </c>
      <c r="I16" s="3">
        <v>173</v>
      </c>
      <c r="J16" s="3">
        <v>162</v>
      </c>
      <c r="K16" s="3">
        <v>170</v>
      </c>
    </row>
    <row r="20" spans="1:10" ht="14" thickBot="1"/>
    <row r="21" spans="1:10" ht="14" thickBot="1">
      <c r="A21" s="9" t="s">
        <v>2</v>
      </c>
      <c r="B21" s="10"/>
      <c r="F21" s="11" t="s">
        <v>3</v>
      </c>
      <c r="G21" s="14" t="s">
        <v>4</v>
      </c>
    </row>
    <row r="22" spans="1:10" ht="14" thickBot="1">
      <c r="A22" s="3" t="s">
        <v>5</v>
      </c>
      <c r="B22" s="5">
        <f>COUNT(dati)</f>
        <v>110</v>
      </c>
      <c r="C22" s="6" t="s">
        <v>6</v>
      </c>
      <c r="D22" s="7"/>
      <c r="F22" s="12">
        <v>155</v>
      </c>
      <c r="G22" s="20">
        <f t="array" ref="G22:G30">FREQUENCY(dati,classi)</f>
        <v>3</v>
      </c>
      <c r="H22" s="16" t="s">
        <v>7</v>
      </c>
      <c r="I22" s="17"/>
      <c r="J22" s="18"/>
    </row>
    <row r="23" spans="1:10" ht="14" thickBot="1">
      <c r="A23" s="3" t="s">
        <v>8</v>
      </c>
      <c r="B23" s="5">
        <f>MAX(dati)</f>
        <v>192</v>
      </c>
      <c r="C23" s="8" t="s">
        <v>9</v>
      </c>
      <c r="D23" s="7"/>
      <c r="F23" s="12">
        <v>160</v>
      </c>
      <c r="G23" s="20">
        <v>3</v>
      </c>
    </row>
    <row r="24" spans="1:10" ht="14" thickBot="1">
      <c r="A24" s="3" t="s">
        <v>10</v>
      </c>
      <c r="B24" s="5">
        <f>MIN(dati)</f>
        <v>151</v>
      </c>
      <c r="C24" s="8" t="s">
        <v>11</v>
      </c>
      <c r="D24" s="7"/>
      <c r="F24" s="12">
        <v>165</v>
      </c>
      <c r="G24" s="20">
        <v>18</v>
      </c>
    </row>
    <row r="25" spans="1:10" ht="14" thickBot="1">
      <c r="A25" s="4" t="s">
        <v>12</v>
      </c>
      <c r="B25" s="5">
        <f>B23-B24</f>
        <v>41</v>
      </c>
      <c r="C25" s="8" t="s">
        <v>13</v>
      </c>
      <c r="D25" s="7"/>
      <c r="F25" s="12">
        <v>170</v>
      </c>
      <c r="G25" s="20">
        <v>21</v>
      </c>
    </row>
    <row r="26" spans="1:10" ht="14" thickBot="1">
      <c r="A26" s="3" t="s">
        <v>14</v>
      </c>
      <c r="B26" s="5">
        <f>AVERAGE(dati)</f>
        <v>172.11818181818182</v>
      </c>
      <c r="C26" s="8" t="s">
        <v>15</v>
      </c>
      <c r="D26" s="7"/>
      <c r="F26" s="12">
        <v>175</v>
      </c>
      <c r="G26" s="20">
        <v>26</v>
      </c>
    </row>
    <row r="27" spans="1:10" ht="14" thickBot="1">
      <c r="A27" s="3" t="s">
        <v>16</v>
      </c>
      <c r="B27" s="5">
        <f>STDEVP(dati)</f>
        <v>7.9506795800814389</v>
      </c>
      <c r="C27" s="8" t="s">
        <v>17</v>
      </c>
      <c r="D27" s="7"/>
      <c r="F27" s="12">
        <v>180</v>
      </c>
      <c r="G27" s="20">
        <v>23</v>
      </c>
    </row>
    <row r="28" spans="1:10" ht="14" thickBot="1">
      <c r="A28" s="3" t="s">
        <v>18</v>
      </c>
      <c r="B28" s="5">
        <f>MODE(dati)</f>
        <v>182</v>
      </c>
      <c r="C28" s="8" t="s">
        <v>19</v>
      </c>
      <c r="D28" s="7"/>
      <c r="F28" s="12">
        <v>185</v>
      </c>
      <c r="G28" s="20">
        <v>12</v>
      </c>
    </row>
    <row r="29" spans="1:10" ht="14" thickBot="1">
      <c r="A29" s="3" t="s">
        <v>20</v>
      </c>
      <c r="B29" s="5">
        <f>MEDIAN(dati)</f>
        <v>172</v>
      </c>
      <c r="C29" s="8" t="s">
        <v>21</v>
      </c>
      <c r="D29" s="7"/>
      <c r="F29" s="12">
        <v>190</v>
      </c>
      <c r="G29" s="20">
        <v>3</v>
      </c>
    </row>
    <row r="30" spans="1:10">
      <c r="F30" s="12">
        <v>195</v>
      </c>
      <c r="G30" s="20">
        <v>1</v>
      </c>
    </row>
    <row r="51" spans="14:16">
      <c r="N51" s="13" t="s">
        <v>22</v>
      </c>
      <c r="O51" s="15" t="s">
        <v>4</v>
      </c>
      <c r="P51" s="13" t="s">
        <v>23</v>
      </c>
    </row>
    <row r="52" spans="14:16">
      <c r="N52" s="19" t="s">
        <v>24</v>
      </c>
      <c r="O52" s="3">
        <v>2</v>
      </c>
      <c r="P52" s="3">
        <v>2</v>
      </c>
    </row>
    <row r="53" spans="14:16">
      <c r="N53" s="12" t="s">
        <v>25</v>
      </c>
      <c r="O53" s="3">
        <v>4</v>
      </c>
      <c r="P53" s="3">
        <v>4</v>
      </c>
    </row>
    <row r="54" spans="14:16">
      <c r="N54" s="12" t="s">
        <v>26</v>
      </c>
      <c r="O54" s="3">
        <v>18</v>
      </c>
      <c r="P54" s="3">
        <v>18</v>
      </c>
    </row>
    <row r="55" spans="14:16">
      <c r="N55" s="12" t="s">
        <v>27</v>
      </c>
      <c r="O55" s="3">
        <v>21</v>
      </c>
      <c r="P55" s="3">
        <v>21</v>
      </c>
    </row>
    <row r="56" spans="14:16">
      <c r="N56" s="12" t="s">
        <v>28</v>
      </c>
      <c r="O56" s="3">
        <v>26</v>
      </c>
      <c r="P56" s="3">
        <v>26</v>
      </c>
    </row>
    <row r="57" spans="14:16">
      <c r="N57" s="12" t="s">
        <v>29</v>
      </c>
      <c r="O57" s="3">
        <v>23</v>
      </c>
      <c r="P57" s="3">
        <v>23</v>
      </c>
    </row>
    <row r="58" spans="14:16">
      <c r="N58" s="12" t="s">
        <v>30</v>
      </c>
      <c r="O58" s="3">
        <v>12</v>
      </c>
      <c r="P58" s="3">
        <v>12</v>
      </c>
    </row>
    <row r="59" spans="14:16">
      <c r="N59" s="12" t="s">
        <v>31</v>
      </c>
      <c r="O59" s="3">
        <v>3</v>
      </c>
      <c r="P59" s="3">
        <v>3</v>
      </c>
    </row>
    <row r="60" spans="14:16">
      <c r="N60" s="12" t="s">
        <v>32</v>
      </c>
      <c r="O60" s="3">
        <v>1</v>
      </c>
      <c r="P60" s="3">
        <v>1</v>
      </c>
    </row>
  </sheetData>
  <printOptions horizontalCentered="1" verticalCentered="1"/>
  <pageMargins left="0.78740157480314965" right="0.78740157480314965" top="0.98425196850393704" bottom="0.98425196850393704" header="0.51181102362204722" footer="0.51181102362204722"/>
  <pageSetup paperSize="9" scale="80" orientation="landscape" horizontalDpi="300" verticalDpi="0"/>
  <headerFooter alignWithMargins="0">
    <oddHeader>&amp;A</oddHeader>
    <oddFooter>&amp;F</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baseColWidth="10" defaultRowHeight="13"/>
  <cols>
    <col min="1" max="256" width="8.83203125" customWidth="1"/>
  </cols>
  <sheetData>
    <row r="1" spans="1:9" ht="16">
      <c r="A1" s="2" t="s">
        <v>33</v>
      </c>
    </row>
    <row r="4" spans="1:9">
      <c r="A4" s="21" t="s">
        <v>34</v>
      </c>
      <c r="B4" s="21" t="s">
        <v>35</v>
      </c>
      <c r="C4" s="22" t="s">
        <v>35</v>
      </c>
    </row>
    <row r="5" spans="1:9" ht="14" thickBot="1">
      <c r="A5" s="21" t="s">
        <v>36</v>
      </c>
      <c r="B5" s="21" t="s">
        <v>37</v>
      </c>
      <c r="C5" s="21" t="s">
        <v>38</v>
      </c>
    </row>
    <row r="6" spans="1:9" ht="14" thickBot="1">
      <c r="A6" s="3" t="s">
        <v>39</v>
      </c>
      <c r="B6" s="3">
        <v>106</v>
      </c>
      <c r="C6" s="3">
        <v>40</v>
      </c>
      <c r="E6" s="24" t="s">
        <v>40</v>
      </c>
      <c r="F6" s="10"/>
      <c r="H6" s="24" t="s">
        <v>41</v>
      </c>
      <c r="I6" s="10"/>
    </row>
    <row r="7" spans="1:9">
      <c r="A7" s="3" t="s">
        <v>42</v>
      </c>
      <c r="B7" s="3">
        <v>110</v>
      </c>
      <c r="C7" s="3">
        <v>66</v>
      </c>
      <c r="E7" s="3" t="s">
        <v>5</v>
      </c>
      <c r="F7" s="3">
        <f>COUNT(dat_1)</f>
        <v>20</v>
      </c>
      <c r="H7" s="3" t="s">
        <v>5</v>
      </c>
      <c r="I7" s="3">
        <f>COUNT(dat_2)</f>
        <v>20</v>
      </c>
    </row>
    <row r="8" spans="1:9">
      <c r="A8" s="3" t="s">
        <v>43</v>
      </c>
      <c r="B8" s="3">
        <v>125</v>
      </c>
      <c r="C8" s="3">
        <v>71</v>
      </c>
      <c r="E8" s="3" t="s">
        <v>8</v>
      </c>
      <c r="F8" s="3">
        <f>MAX(dat_1)</f>
        <v>141</v>
      </c>
      <c r="H8" s="3" t="s">
        <v>8</v>
      </c>
      <c r="I8" s="3">
        <f>MAX(dat_2)</f>
        <v>127</v>
      </c>
    </row>
    <row r="9" spans="1:9">
      <c r="A9" s="3" t="s">
        <v>44</v>
      </c>
      <c r="B9" s="3">
        <v>141</v>
      </c>
      <c r="C9" s="3">
        <v>54</v>
      </c>
      <c r="E9" s="3" t="s">
        <v>10</v>
      </c>
      <c r="F9" s="3">
        <f>MIN(dat_1)</f>
        <v>57</v>
      </c>
      <c r="H9" s="3" t="s">
        <v>10</v>
      </c>
      <c r="I9" s="3">
        <f>MIN(dat_2)</f>
        <v>12</v>
      </c>
    </row>
    <row r="10" spans="1:9">
      <c r="A10" s="3" t="s">
        <v>45</v>
      </c>
      <c r="B10" s="3">
        <v>66</v>
      </c>
      <c r="C10" s="3">
        <v>63</v>
      </c>
      <c r="E10" s="4" t="s">
        <v>12</v>
      </c>
      <c r="F10" s="3">
        <f>F8-F9</f>
        <v>84</v>
      </c>
      <c r="H10" s="4" t="s">
        <v>12</v>
      </c>
      <c r="I10" s="3">
        <f>I8-I9</f>
        <v>115</v>
      </c>
    </row>
    <row r="11" spans="1:9">
      <c r="A11" s="3" t="s">
        <v>46</v>
      </c>
      <c r="B11" s="3">
        <v>92</v>
      </c>
      <c r="C11" s="3">
        <v>90</v>
      </c>
      <c r="E11" s="3" t="s">
        <v>14</v>
      </c>
      <c r="F11" s="3">
        <f>AVERAGE(dat_1)</f>
        <v>101</v>
      </c>
      <c r="H11" s="3" t="s">
        <v>14</v>
      </c>
      <c r="I11" s="3">
        <f>AVERAGE(dat_2)</f>
        <v>75</v>
      </c>
    </row>
    <row r="12" spans="1:9">
      <c r="A12" s="3" t="s">
        <v>47</v>
      </c>
      <c r="B12" s="3">
        <v>93</v>
      </c>
      <c r="C12" s="3">
        <v>91</v>
      </c>
      <c r="E12" s="3" t="s">
        <v>16</v>
      </c>
      <c r="F12" s="3">
        <f>STDEVP(dat_1)</f>
        <v>22.605309110914629</v>
      </c>
      <c r="H12" s="3" t="s">
        <v>16</v>
      </c>
      <c r="I12" s="3">
        <f>STDEVP(dat_2)</f>
        <v>27.186393655650615</v>
      </c>
    </row>
    <row r="13" spans="1:9">
      <c r="A13" s="3" t="s">
        <v>48</v>
      </c>
      <c r="B13" s="3">
        <v>97</v>
      </c>
      <c r="C13" s="3">
        <v>82</v>
      </c>
      <c r="E13" s="3" t="s">
        <v>18</v>
      </c>
      <c r="F13" s="3">
        <f>MODE(dat_1)</f>
        <v>141</v>
      </c>
      <c r="H13" s="3" t="s">
        <v>18</v>
      </c>
      <c r="I13" s="3">
        <f>MODE(dat_2)</f>
        <v>71</v>
      </c>
    </row>
    <row r="14" spans="1:9">
      <c r="A14" s="3" t="s">
        <v>49</v>
      </c>
      <c r="B14" s="3">
        <v>114</v>
      </c>
      <c r="C14" s="3">
        <v>93</v>
      </c>
      <c r="E14" s="3" t="s">
        <v>20</v>
      </c>
      <c r="F14" s="3">
        <f>MEDIAN(dat_1)</f>
        <v>97.5</v>
      </c>
      <c r="H14" s="3" t="s">
        <v>20</v>
      </c>
      <c r="I14" s="3">
        <f>MEDIAN(dat_2)</f>
        <v>76.5</v>
      </c>
    </row>
    <row r="15" spans="1:9" ht="14" thickBot="1">
      <c r="A15" s="3" t="s">
        <v>50</v>
      </c>
      <c r="B15" s="3">
        <v>123</v>
      </c>
      <c r="C15" s="3">
        <v>101</v>
      </c>
    </row>
    <row r="16" spans="1:9" ht="14" thickBot="1">
      <c r="A16" s="3" t="s">
        <v>51</v>
      </c>
      <c r="B16" s="3">
        <v>141</v>
      </c>
      <c r="C16" s="3">
        <v>98</v>
      </c>
      <c r="E16" s="31" t="s">
        <v>52</v>
      </c>
      <c r="F16" s="27" t="s">
        <v>53</v>
      </c>
      <c r="G16" s="28" t="s">
        <v>54</v>
      </c>
    </row>
    <row r="17" spans="1:7">
      <c r="A17" s="3" t="s">
        <v>55</v>
      </c>
      <c r="B17" s="3">
        <v>107</v>
      </c>
      <c r="C17" s="3">
        <v>56</v>
      </c>
      <c r="E17" s="3">
        <v>10</v>
      </c>
      <c r="F17" s="3">
        <f t="array" ref="F17:F26">FREQUENCY(dat_1,classi_1)</f>
        <v>0</v>
      </c>
      <c r="G17" s="3">
        <f t="array" ref="G17:G26">FREQUENCY(dat_2,classi_1)</f>
        <v>0</v>
      </c>
    </row>
    <row r="18" spans="1:7">
      <c r="A18" s="23" t="s">
        <v>56</v>
      </c>
      <c r="B18" s="3">
        <v>91</v>
      </c>
      <c r="C18" s="3">
        <v>71</v>
      </c>
      <c r="E18" s="3">
        <v>25</v>
      </c>
      <c r="F18" s="3">
        <v>0</v>
      </c>
      <c r="G18" s="3">
        <v>1</v>
      </c>
    </row>
    <row r="19" spans="1:7">
      <c r="A19" s="3" t="s">
        <v>57</v>
      </c>
      <c r="B19" s="3">
        <v>57</v>
      </c>
      <c r="C19" s="3">
        <v>32</v>
      </c>
      <c r="E19" s="3">
        <v>40</v>
      </c>
      <c r="F19" s="3">
        <v>0</v>
      </c>
      <c r="G19" s="3">
        <v>2</v>
      </c>
    </row>
    <row r="20" spans="1:7">
      <c r="A20" s="3" t="s">
        <v>58</v>
      </c>
      <c r="B20" s="3">
        <v>127</v>
      </c>
      <c r="C20" s="3">
        <v>114</v>
      </c>
      <c r="E20" s="3">
        <v>55</v>
      </c>
      <c r="F20" s="3">
        <v>0</v>
      </c>
      <c r="G20" s="3">
        <v>1</v>
      </c>
    </row>
    <row r="21" spans="1:7">
      <c r="A21" s="3" t="s">
        <v>59</v>
      </c>
      <c r="B21" s="3">
        <v>90</v>
      </c>
      <c r="C21" s="3">
        <v>85</v>
      </c>
      <c r="E21" s="3">
        <v>70</v>
      </c>
      <c r="F21" s="3">
        <v>2</v>
      </c>
      <c r="G21" s="3">
        <v>4</v>
      </c>
    </row>
    <row r="22" spans="1:7">
      <c r="A22" s="3" t="s">
        <v>60</v>
      </c>
      <c r="B22" s="3">
        <v>81</v>
      </c>
      <c r="C22" s="3">
        <v>65</v>
      </c>
      <c r="E22" s="3">
        <v>85</v>
      </c>
      <c r="F22" s="3">
        <v>2</v>
      </c>
      <c r="G22" s="3">
        <v>4</v>
      </c>
    </row>
    <row r="23" spans="1:7">
      <c r="A23" s="3" t="s">
        <v>61</v>
      </c>
      <c r="B23" s="3">
        <v>71</v>
      </c>
      <c r="C23" s="3">
        <v>127</v>
      </c>
      <c r="E23" s="3">
        <v>100</v>
      </c>
      <c r="F23" s="3">
        <v>7</v>
      </c>
      <c r="G23" s="3">
        <v>5</v>
      </c>
    </row>
    <row r="24" spans="1:7">
      <c r="A24" s="3" t="s">
        <v>62</v>
      </c>
      <c r="B24" s="3">
        <v>90</v>
      </c>
      <c r="C24" s="3">
        <v>12</v>
      </c>
      <c r="E24" s="3">
        <v>115</v>
      </c>
      <c r="F24" s="3">
        <v>4</v>
      </c>
      <c r="G24" s="3">
        <v>2</v>
      </c>
    </row>
    <row r="25" spans="1:7">
      <c r="A25" s="3" t="s">
        <v>63</v>
      </c>
      <c r="B25" s="3">
        <v>98</v>
      </c>
      <c r="C25" s="3">
        <v>89</v>
      </c>
      <c r="E25" s="3">
        <v>130</v>
      </c>
      <c r="F25" s="3">
        <v>3</v>
      </c>
      <c r="G25" s="3">
        <v>1</v>
      </c>
    </row>
    <row r="26" spans="1:7">
      <c r="E26" s="3">
        <v>145</v>
      </c>
      <c r="F26" s="3">
        <v>2</v>
      </c>
      <c r="G26" s="3">
        <v>0</v>
      </c>
    </row>
    <row r="27" spans="1:7" ht="14" thickBot="1"/>
    <row r="28" spans="1:7" ht="14" thickBot="1">
      <c r="E28" s="25" t="s">
        <v>64</v>
      </c>
      <c r="F28" s="30"/>
      <c r="G28" s="26"/>
    </row>
    <row r="29" spans="1:7" ht="14" thickBot="1">
      <c r="E29" s="9" t="s">
        <v>65</v>
      </c>
      <c r="F29" s="29"/>
      <c r="G29" s="10"/>
    </row>
  </sheetData>
  <printOptions horizontalCentered="1" verticalCentered="1"/>
  <pageMargins left="0.78740157480314965" right="0.78740157480314965" top="0.98425196850393704" bottom="0.98425196850393704" header="0.51181102362204722" footer="0.51181102362204722"/>
  <pageSetup paperSize="9" scale="90" orientation="portrait" horizontalDpi="300" verticalDpi="0"/>
  <headerFooter alignWithMargins="0">
    <oddHeader>&amp;A</oddHeader>
    <oddFooter>&amp;F</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heetViews>
  <sheetFormatPr baseColWidth="10" defaultRowHeight="13"/>
  <cols>
    <col min="1" max="1" width="11.6640625" customWidth="1"/>
    <col min="2" max="12" width="5.6640625" customWidth="1"/>
    <col min="13" max="256" width="8.83203125" customWidth="1"/>
  </cols>
  <sheetData>
    <row r="1" spans="1:13" ht="16">
      <c r="A1" s="2" t="s">
        <v>66</v>
      </c>
    </row>
    <row r="4" spans="1:13" ht="14" thickBot="1"/>
    <row r="5" spans="1:13">
      <c r="B5" s="33" t="s">
        <v>67</v>
      </c>
      <c r="C5" s="34"/>
      <c r="D5" s="34"/>
      <c r="E5" s="34"/>
      <c r="F5" s="34"/>
      <c r="G5" s="34"/>
      <c r="H5" s="34"/>
      <c r="I5" s="34"/>
      <c r="J5" s="34"/>
      <c r="K5" s="34"/>
      <c r="L5" s="35"/>
    </row>
    <row r="6" spans="1:13" ht="16" thickBot="1">
      <c r="B6" s="36">
        <v>2</v>
      </c>
      <c r="C6" s="37">
        <v>3</v>
      </c>
      <c r="D6" s="37">
        <v>4</v>
      </c>
      <c r="E6" s="37">
        <v>5</v>
      </c>
      <c r="F6" s="37">
        <v>6</v>
      </c>
      <c r="G6" s="37">
        <v>7</v>
      </c>
      <c r="H6" s="37">
        <v>8</v>
      </c>
      <c r="I6" s="37">
        <v>9</v>
      </c>
      <c r="J6" s="37">
        <v>10</v>
      </c>
      <c r="K6" s="37">
        <v>11</v>
      </c>
      <c r="L6" s="38">
        <v>12</v>
      </c>
    </row>
    <row r="7" spans="1:13">
      <c r="A7" s="39" t="s">
        <v>68</v>
      </c>
      <c r="B7" s="3">
        <v>3</v>
      </c>
      <c r="C7" s="3">
        <v>2</v>
      </c>
      <c r="D7" s="3">
        <v>4</v>
      </c>
      <c r="E7" s="3">
        <v>3</v>
      </c>
      <c r="F7" s="3">
        <v>11</v>
      </c>
      <c r="G7" s="3">
        <v>3</v>
      </c>
      <c r="H7" s="3">
        <v>7</v>
      </c>
      <c r="I7" s="3">
        <v>9</v>
      </c>
      <c r="J7" s="3">
        <v>2</v>
      </c>
      <c r="K7" s="3">
        <v>6</v>
      </c>
      <c r="L7" s="3">
        <v>0</v>
      </c>
      <c r="M7" s="32">
        <f>SUM(B7:L7)</f>
        <v>50</v>
      </c>
    </row>
    <row r="8" spans="1:13">
      <c r="A8" s="40" t="s">
        <v>69</v>
      </c>
      <c r="B8" s="3">
        <v>2</v>
      </c>
      <c r="C8" s="3">
        <v>3</v>
      </c>
      <c r="D8" s="3">
        <v>2</v>
      </c>
      <c r="E8" s="3">
        <v>6</v>
      </c>
      <c r="F8" s="3">
        <v>6</v>
      </c>
      <c r="G8" s="3">
        <v>9</v>
      </c>
      <c r="H8" s="3">
        <v>8</v>
      </c>
      <c r="I8" s="3">
        <v>4</v>
      </c>
      <c r="J8" s="3">
        <v>3</v>
      </c>
      <c r="K8" s="3">
        <v>5</v>
      </c>
      <c r="L8" s="3">
        <v>1</v>
      </c>
      <c r="M8" s="32">
        <f t="shared" ref="M8:M22" si="0">SUM(B8:L8)</f>
        <v>49</v>
      </c>
    </row>
    <row r="9" spans="1:13">
      <c r="A9" s="40" t="s">
        <v>70</v>
      </c>
      <c r="B9" s="3">
        <v>2</v>
      </c>
      <c r="C9" s="3">
        <v>3</v>
      </c>
      <c r="D9" s="3">
        <v>2</v>
      </c>
      <c r="E9" s="3">
        <v>5</v>
      </c>
      <c r="F9" s="3">
        <v>5</v>
      </c>
      <c r="G9" s="3">
        <v>10</v>
      </c>
      <c r="H9" s="3">
        <v>12</v>
      </c>
      <c r="I9" s="3">
        <v>3</v>
      </c>
      <c r="J9" s="3">
        <v>2</v>
      </c>
      <c r="K9" s="3">
        <v>4</v>
      </c>
      <c r="L9" s="3">
        <v>2</v>
      </c>
      <c r="M9" s="32">
        <f t="shared" si="0"/>
        <v>50</v>
      </c>
    </row>
    <row r="10" spans="1:13">
      <c r="A10" s="40" t="s">
        <v>71</v>
      </c>
      <c r="B10" s="3">
        <v>33</v>
      </c>
      <c r="C10" s="3">
        <v>66</v>
      </c>
      <c r="D10" s="3">
        <v>90</v>
      </c>
      <c r="E10" s="3">
        <v>116</v>
      </c>
      <c r="F10" s="3">
        <v>136</v>
      </c>
      <c r="G10" s="3">
        <v>162</v>
      </c>
      <c r="H10" s="3">
        <v>130</v>
      </c>
      <c r="I10" s="3">
        <v>95</v>
      </c>
      <c r="J10" s="3">
        <v>88</v>
      </c>
      <c r="K10" s="3">
        <v>60</v>
      </c>
      <c r="L10" s="3">
        <v>24</v>
      </c>
      <c r="M10" s="32">
        <f t="shared" si="0"/>
        <v>1000</v>
      </c>
    </row>
    <row r="11" spans="1:13">
      <c r="A11" s="40" t="s">
        <v>72</v>
      </c>
      <c r="B11" s="3">
        <v>1</v>
      </c>
      <c r="C11" s="3">
        <v>2</v>
      </c>
      <c r="D11" s="3">
        <v>4</v>
      </c>
      <c r="E11" s="3">
        <v>4</v>
      </c>
      <c r="F11" s="3">
        <v>13</v>
      </c>
      <c r="G11" s="3">
        <v>11</v>
      </c>
      <c r="H11" s="3">
        <v>2</v>
      </c>
      <c r="I11" s="3">
        <v>5</v>
      </c>
      <c r="J11" s="3">
        <v>5</v>
      </c>
      <c r="K11" s="3">
        <v>2</v>
      </c>
      <c r="L11" s="3">
        <v>1</v>
      </c>
      <c r="M11" s="32">
        <f t="shared" si="0"/>
        <v>50</v>
      </c>
    </row>
    <row r="12" spans="1:13">
      <c r="A12" s="40" t="s">
        <v>73</v>
      </c>
      <c r="B12" s="3">
        <v>1</v>
      </c>
      <c r="C12" s="3">
        <v>4</v>
      </c>
      <c r="D12" s="3">
        <v>2</v>
      </c>
      <c r="E12" s="3">
        <v>11</v>
      </c>
      <c r="F12" s="3">
        <v>8</v>
      </c>
      <c r="G12" s="3">
        <v>11</v>
      </c>
      <c r="H12" s="3">
        <v>17</v>
      </c>
      <c r="I12" s="3">
        <v>4</v>
      </c>
      <c r="J12" s="3">
        <v>7</v>
      </c>
      <c r="K12" s="3">
        <v>6</v>
      </c>
      <c r="L12" s="3">
        <v>1</v>
      </c>
      <c r="M12" s="32">
        <f t="shared" si="0"/>
        <v>72</v>
      </c>
    </row>
    <row r="13" spans="1:13">
      <c r="A13" s="40" t="s">
        <v>74</v>
      </c>
      <c r="B13" s="3">
        <v>7</v>
      </c>
      <c r="C13" s="3">
        <v>13</v>
      </c>
      <c r="D13" s="3">
        <v>19</v>
      </c>
      <c r="E13" s="3">
        <v>15</v>
      </c>
      <c r="F13" s="3">
        <v>25</v>
      </c>
      <c r="G13" s="3">
        <v>31</v>
      </c>
      <c r="H13" s="3">
        <v>31</v>
      </c>
      <c r="I13" s="3">
        <v>22</v>
      </c>
      <c r="J13" s="3">
        <v>20</v>
      </c>
      <c r="K13" s="3">
        <v>10</v>
      </c>
      <c r="L13" s="3">
        <v>7</v>
      </c>
      <c r="M13" s="32">
        <f t="shared" si="0"/>
        <v>200</v>
      </c>
    </row>
    <row r="14" spans="1:13">
      <c r="A14" s="40" t="s">
        <v>74</v>
      </c>
      <c r="B14" s="3">
        <v>1</v>
      </c>
      <c r="C14" s="3">
        <v>5</v>
      </c>
      <c r="D14" s="3">
        <v>6</v>
      </c>
      <c r="E14" s="3">
        <v>5</v>
      </c>
      <c r="F14" s="3">
        <v>5</v>
      </c>
      <c r="G14" s="3">
        <v>7</v>
      </c>
      <c r="H14" s="3">
        <v>7</v>
      </c>
      <c r="I14" s="3">
        <v>5</v>
      </c>
      <c r="J14" s="3">
        <v>5</v>
      </c>
      <c r="K14" s="3">
        <v>3</v>
      </c>
      <c r="L14" s="3">
        <v>1</v>
      </c>
      <c r="M14" s="32">
        <f t="shared" si="0"/>
        <v>50</v>
      </c>
    </row>
    <row r="15" spans="1:13">
      <c r="A15" s="40" t="s">
        <v>75</v>
      </c>
      <c r="B15" s="3">
        <v>1</v>
      </c>
      <c r="C15" s="3">
        <v>1</v>
      </c>
      <c r="D15" s="3">
        <v>4</v>
      </c>
      <c r="E15" s="3">
        <v>4</v>
      </c>
      <c r="F15" s="3">
        <v>8</v>
      </c>
      <c r="G15" s="3">
        <v>12</v>
      </c>
      <c r="H15" s="3">
        <v>7</v>
      </c>
      <c r="I15" s="3">
        <v>6</v>
      </c>
      <c r="J15" s="3">
        <v>2</v>
      </c>
      <c r="K15" s="3">
        <v>5</v>
      </c>
      <c r="L15" s="3">
        <v>1</v>
      </c>
      <c r="M15" s="32">
        <f t="shared" si="0"/>
        <v>51</v>
      </c>
    </row>
    <row r="16" spans="1:13">
      <c r="A16" s="40" t="s">
        <v>76</v>
      </c>
      <c r="B16" s="3">
        <v>0</v>
      </c>
      <c r="C16" s="3">
        <v>6</v>
      </c>
      <c r="D16" s="3">
        <v>5</v>
      </c>
      <c r="E16" s="3">
        <v>3</v>
      </c>
      <c r="F16" s="3">
        <v>7</v>
      </c>
      <c r="G16" s="3">
        <v>9</v>
      </c>
      <c r="H16" s="3">
        <v>11</v>
      </c>
      <c r="I16" s="3">
        <v>2</v>
      </c>
      <c r="J16" s="3">
        <v>4</v>
      </c>
      <c r="K16" s="3">
        <v>3</v>
      </c>
      <c r="L16" s="3">
        <v>0</v>
      </c>
      <c r="M16" s="32">
        <f t="shared" si="0"/>
        <v>50</v>
      </c>
    </row>
    <row r="17" spans="1:13">
      <c r="A17" s="40" t="s">
        <v>77</v>
      </c>
      <c r="B17" s="3">
        <v>2</v>
      </c>
      <c r="C17" s="3">
        <v>6</v>
      </c>
      <c r="D17" s="3">
        <v>14</v>
      </c>
      <c r="E17" s="3">
        <v>25</v>
      </c>
      <c r="F17" s="3">
        <v>20</v>
      </c>
      <c r="G17" s="3">
        <v>30</v>
      </c>
      <c r="H17" s="3">
        <v>21</v>
      </c>
      <c r="I17" s="3">
        <v>15</v>
      </c>
      <c r="J17" s="3">
        <v>13</v>
      </c>
      <c r="K17" s="3">
        <v>8</v>
      </c>
      <c r="L17" s="3">
        <v>4</v>
      </c>
      <c r="M17" s="32">
        <f t="shared" si="0"/>
        <v>158</v>
      </c>
    </row>
    <row r="18" spans="1:13">
      <c r="A18" s="40" t="s">
        <v>78</v>
      </c>
      <c r="B18" s="3">
        <v>0</v>
      </c>
      <c r="C18" s="3">
        <v>2</v>
      </c>
      <c r="D18" s="3">
        <v>2</v>
      </c>
      <c r="E18" s="3">
        <v>2</v>
      </c>
      <c r="F18" s="3">
        <v>6</v>
      </c>
      <c r="G18" s="3">
        <v>9</v>
      </c>
      <c r="H18" s="3">
        <v>12</v>
      </c>
      <c r="I18" s="3">
        <v>7</v>
      </c>
      <c r="J18" s="3">
        <v>0</v>
      </c>
      <c r="K18" s="3">
        <v>8</v>
      </c>
      <c r="L18" s="3">
        <v>2</v>
      </c>
      <c r="M18" s="32">
        <f t="shared" si="0"/>
        <v>50</v>
      </c>
    </row>
    <row r="19" spans="1:13">
      <c r="A19" s="40" t="s">
        <v>79</v>
      </c>
      <c r="B19" s="3">
        <v>0</v>
      </c>
      <c r="C19" s="3">
        <v>2</v>
      </c>
      <c r="D19" s="3">
        <v>3</v>
      </c>
      <c r="E19" s="3">
        <v>3</v>
      </c>
      <c r="F19" s="3">
        <v>5</v>
      </c>
      <c r="G19" s="3">
        <v>10</v>
      </c>
      <c r="H19" s="3">
        <v>7</v>
      </c>
      <c r="I19" s="3">
        <v>10</v>
      </c>
      <c r="J19" s="3">
        <v>5</v>
      </c>
      <c r="K19" s="3">
        <v>4</v>
      </c>
      <c r="L19" s="3">
        <v>1</v>
      </c>
      <c r="M19" s="32">
        <f t="shared" si="0"/>
        <v>50</v>
      </c>
    </row>
    <row r="20" spans="1:13">
      <c r="A20" s="40" t="s">
        <v>80</v>
      </c>
      <c r="B20" s="3">
        <v>1</v>
      </c>
      <c r="C20" s="3">
        <v>2</v>
      </c>
      <c r="D20" s="3">
        <v>4</v>
      </c>
      <c r="E20" s="3">
        <v>6</v>
      </c>
      <c r="F20" s="3">
        <v>9</v>
      </c>
      <c r="G20" s="3">
        <v>7</v>
      </c>
      <c r="H20" s="3">
        <v>8</v>
      </c>
      <c r="I20" s="3">
        <v>5</v>
      </c>
      <c r="J20" s="3">
        <v>5</v>
      </c>
      <c r="K20" s="3">
        <v>1</v>
      </c>
      <c r="L20" s="3">
        <v>2</v>
      </c>
      <c r="M20" s="32">
        <f t="shared" si="0"/>
        <v>50</v>
      </c>
    </row>
    <row r="21" spans="1:13">
      <c r="A21" s="40" t="s">
        <v>81</v>
      </c>
      <c r="B21" s="3">
        <v>4</v>
      </c>
      <c r="C21" s="3">
        <v>2</v>
      </c>
      <c r="D21" s="3">
        <v>4</v>
      </c>
      <c r="E21" s="3">
        <v>10</v>
      </c>
      <c r="F21" s="3">
        <v>8</v>
      </c>
      <c r="G21" s="3">
        <v>20</v>
      </c>
      <c r="H21" s="3">
        <v>8</v>
      </c>
      <c r="I21" s="3">
        <v>7</v>
      </c>
      <c r="J21" s="3">
        <v>8</v>
      </c>
      <c r="K21" s="3">
        <v>3</v>
      </c>
      <c r="L21" s="3">
        <v>2</v>
      </c>
      <c r="M21" s="32">
        <f t="shared" si="0"/>
        <v>76</v>
      </c>
    </row>
    <row r="22" spans="1:13" ht="14" thickBot="1">
      <c r="A22" s="41" t="s">
        <v>82</v>
      </c>
      <c r="B22" s="3">
        <v>3</v>
      </c>
      <c r="C22" s="3">
        <v>4</v>
      </c>
      <c r="D22" s="3">
        <v>5</v>
      </c>
      <c r="E22" s="3">
        <v>5</v>
      </c>
      <c r="F22" s="3">
        <v>10</v>
      </c>
      <c r="G22" s="3">
        <v>6</v>
      </c>
      <c r="H22" s="3">
        <v>5</v>
      </c>
      <c r="I22" s="3">
        <v>4</v>
      </c>
      <c r="J22" s="3">
        <v>3</v>
      </c>
      <c r="K22" s="3">
        <v>3</v>
      </c>
      <c r="L22" s="3">
        <v>2</v>
      </c>
      <c r="M22" s="32">
        <f t="shared" si="0"/>
        <v>50</v>
      </c>
    </row>
    <row r="23" spans="1:13" ht="16">
      <c r="B23" s="32">
        <f>SUM(B7:B22)</f>
        <v>61</v>
      </c>
      <c r="C23" s="32">
        <f t="shared" ref="C23:L23" si="1">SUM(C7:C22)</f>
        <v>123</v>
      </c>
      <c r="D23" s="32">
        <f t="shared" si="1"/>
        <v>170</v>
      </c>
      <c r="E23" s="32">
        <f t="shared" si="1"/>
        <v>223</v>
      </c>
      <c r="F23" s="32">
        <f t="shared" si="1"/>
        <v>282</v>
      </c>
      <c r="G23" s="32">
        <f t="shared" si="1"/>
        <v>347</v>
      </c>
      <c r="H23" s="32">
        <f t="shared" si="1"/>
        <v>293</v>
      </c>
      <c r="I23" s="32">
        <f t="shared" si="1"/>
        <v>203</v>
      </c>
      <c r="J23" s="32">
        <f t="shared" si="1"/>
        <v>172</v>
      </c>
      <c r="K23" s="32">
        <f t="shared" si="1"/>
        <v>131</v>
      </c>
      <c r="L23" s="32">
        <f t="shared" si="1"/>
        <v>51</v>
      </c>
      <c r="M23" s="42">
        <f>SUM(M7:M22)</f>
        <v>2056</v>
      </c>
    </row>
    <row r="25" spans="1:13" ht="14" thickBot="1"/>
    <row r="26" spans="1:13" ht="16" thickBot="1">
      <c r="B26" s="49" t="s">
        <v>83</v>
      </c>
      <c r="C26" s="50" t="s">
        <v>84</v>
      </c>
      <c r="D26" s="50" t="s">
        <v>85</v>
      </c>
      <c r="E26" s="50" t="s">
        <v>86</v>
      </c>
      <c r="F26" s="50" t="s">
        <v>87</v>
      </c>
      <c r="G26" s="50" t="s">
        <v>88</v>
      </c>
      <c r="H26" s="50" t="s">
        <v>89</v>
      </c>
      <c r="I26" s="50" t="s">
        <v>90</v>
      </c>
      <c r="J26" s="50" t="s">
        <v>91</v>
      </c>
      <c r="K26" s="50" t="s">
        <v>92</v>
      </c>
      <c r="L26" s="51" t="s">
        <v>93</v>
      </c>
    </row>
    <row r="27" spans="1:13">
      <c r="A27" t="s">
        <v>94</v>
      </c>
      <c r="B27" s="46">
        <f>B23/$M$23</f>
        <v>2.9669260700389104E-2</v>
      </c>
      <c r="C27" s="46">
        <f t="shared" ref="C27:L27" si="2">C23/$M$23</f>
        <v>5.9824902723735411E-2</v>
      </c>
      <c r="D27" s="46">
        <f t="shared" si="2"/>
        <v>8.2684824902723733E-2</v>
      </c>
      <c r="E27" s="46">
        <f t="shared" si="2"/>
        <v>0.10846303501945526</v>
      </c>
      <c r="F27" s="46">
        <f t="shared" si="2"/>
        <v>0.13715953307392997</v>
      </c>
      <c r="G27" s="46">
        <f t="shared" si="2"/>
        <v>0.16877431906614787</v>
      </c>
      <c r="H27" s="46">
        <f t="shared" si="2"/>
        <v>0.14250972762645914</v>
      </c>
      <c r="I27" s="46">
        <f t="shared" si="2"/>
        <v>9.873540856031128E-2</v>
      </c>
      <c r="J27" s="46">
        <f t="shared" si="2"/>
        <v>8.3657587548638127E-2</v>
      </c>
      <c r="K27" s="46">
        <f t="shared" si="2"/>
        <v>6.3715953307392992E-2</v>
      </c>
      <c r="L27" s="46">
        <f t="shared" si="2"/>
        <v>2.4805447470817119E-2</v>
      </c>
    </row>
    <row r="28" spans="1:13">
      <c r="A28" t="s">
        <v>95</v>
      </c>
      <c r="B28" s="46">
        <f>1/36</f>
        <v>2.7777777777777776E-2</v>
      </c>
      <c r="C28" s="46">
        <f>2/36</f>
        <v>5.5555555555555552E-2</v>
      </c>
      <c r="D28" s="46">
        <f>3/36</f>
        <v>8.3333333333333329E-2</v>
      </c>
      <c r="E28" s="46">
        <f>4/36</f>
        <v>0.1111111111111111</v>
      </c>
      <c r="F28" s="46">
        <f>5/36</f>
        <v>0.1388888888888889</v>
      </c>
      <c r="G28" s="46">
        <f>6/36</f>
        <v>0.16666666666666666</v>
      </c>
      <c r="H28" s="46">
        <f>5/36</f>
        <v>0.1388888888888889</v>
      </c>
      <c r="I28" s="46">
        <f>4/36</f>
        <v>0.1111111111111111</v>
      </c>
      <c r="J28" s="46">
        <f>3/36</f>
        <v>8.3333333333333329E-2</v>
      </c>
      <c r="K28" s="46">
        <f>2/36</f>
        <v>5.5555555555555552E-2</v>
      </c>
      <c r="L28" s="46">
        <f>1/36</f>
        <v>2.7777777777777776E-2</v>
      </c>
    </row>
    <row r="29" spans="1:13">
      <c r="B29" s="47" t="s">
        <v>96</v>
      </c>
      <c r="C29" s="47" t="s">
        <v>97</v>
      </c>
      <c r="D29" s="47" t="s">
        <v>98</v>
      </c>
      <c r="E29" s="47" t="s">
        <v>99</v>
      </c>
      <c r="F29" s="47" t="s">
        <v>100</v>
      </c>
      <c r="G29" s="47" t="s">
        <v>101</v>
      </c>
      <c r="H29" s="47" t="s">
        <v>100</v>
      </c>
      <c r="I29" s="47" t="s">
        <v>99</v>
      </c>
      <c r="J29" s="47" t="s">
        <v>98</v>
      </c>
      <c r="K29" s="47" t="s">
        <v>97</v>
      </c>
      <c r="L29" s="47" t="s">
        <v>96</v>
      </c>
    </row>
    <row r="30" spans="1:13" ht="14" thickBot="1"/>
    <row r="31" spans="1:13" ht="16" thickBot="1">
      <c r="B31" s="43">
        <v>2</v>
      </c>
      <c r="C31" s="44">
        <v>3</v>
      </c>
      <c r="D31" s="44">
        <v>4</v>
      </c>
      <c r="E31" s="44">
        <v>5</v>
      </c>
      <c r="F31" s="44">
        <v>6</v>
      </c>
      <c r="G31" s="44">
        <v>7</v>
      </c>
      <c r="H31" s="44">
        <v>8</v>
      </c>
      <c r="I31" s="44">
        <v>9</v>
      </c>
      <c r="J31" s="44">
        <v>10</v>
      </c>
      <c r="K31" s="44">
        <v>11</v>
      </c>
      <c r="L31" s="45">
        <v>12</v>
      </c>
    </row>
    <row r="32" spans="1:13">
      <c r="A32" s="1" t="s">
        <v>102</v>
      </c>
      <c r="B32" s="48">
        <f>B23/$M$23</f>
        <v>2.9669260700389104E-2</v>
      </c>
      <c r="C32" s="48">
        <f t="shared" ref="C32:L32" si="3">C23/$M$23</f>
        <v>5.9824902723735411E-2</v>
      </c>
      <c r="D32" s="48">
        <f t="shared" si="3"/>
        <v>8.2684824902723733E-2</v>
      </c>
      <c r="E32" s="48">
        <f t="shared" si="3"/>
        <v>0.10846303501945526</v>
      </c>
      <c r="F32" s="48">
        <f t="shared" si="3"/>
        <v>0.13715953307392997</v>
      </c>
      <c r="G32" s="48">
        <f t="shared" si="3"/>
        <v>0.16877431906614787</v>
      </c>
      <c r="H32" s="48">
        <f t="shared" si="3"/>
        <v>0.14250972762645914</v>
      </c>
      <c r="I32" s="48">
        <f t="shared" si="3"/>
        <v>9.873540856031128E-2</v>
      </c>
      <c r="J32" s="48">
        <f t="shared" si="3"/>
        <v>8.3657587548638127E-2</v>
      </c>
      <c r="K32" s="48">
        <f t="shared" si="3"/>
        <v>6.3715953307392992E-2</v>
      </c>
      <c r="L32" s="48">
        <f t="shared" si="3"/>
        <v>2.4805447470817119E-2</v>
      </c>
    </row>
    <row r="33" spans="1:12">
      <c r="A33" s="1" t="s">
        <v>103</v>
      </c>
      <c r="B33" s="48">
        <f>1/36</f>
        <v>2.7777777777777776E-2</v>
      </c>
      <c r="C33" s="48">
        <f>2/36</f>
        <v>5.5555555555555552E-2</v>
      </c>
      <c r="D33" s="48">
        <f>3/36</f>
        <v>8.3333333333333329E-2</v>
      </c>
      <c r="E33" s="48">
        <f>4/36</f>
        <v>0.1111111111111111</v>
      </c>
      <c r="F33" s="48">
        <f>5/36</f>
        <v>0.1388888888888889</v>
      </c>
      <c r="G33" s="48">
        <f>6/36</f>
        <v>0.16666666666666666</v>
      </c>
      <c r="H33" s="48">
        <f>5/36</f>
        <v>0.1388888888888889</v>
      </c>
      <c r="I33" s="48">
        <f>4/36</f>
        <v>0.1111111111111111</v>
      </c>
      <c r="J33" s="48">
        <f>3/36</f>
        <v>8.3333333333333329E-2</v>
      </c>
      <c r="K33" s="48">
        <f>2/36</f>
        <v>5.5555555555555552E-2</v>
      </c>
      <c r="L33" s="48">
        <f>1/36</f>
        <v>2.7777777777777776E-2</v>
      </c>
    </row>
  </sheetData>
  <printOptions horizontalCentered="1" verticalCentered="1"/>
  <pageMargins left="0.78740157480314965" right="0.78740157480314965" top="0.98425196850393704" bottom="0.98425196850393704" header="0.51181102362204722" footer="0.51181102362204722"/>
  <pageSetup paperSize="9" scale="90" orientation="portrait" horizontalDpi="300" verticalDpi="0"/>
  <headerFooter alignWithMargins="0">
    <oddHeader>&amp;A</oddHeader>
    <oddFooter>&amp;F</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zoomScale="50" workbookViewId="0"/>
  </sheetViews>
  <sheetFormatPr baseColWidth="10" defaultRowHeight="13"/>
  <cols>
    <col min="1" max="256" width="8.83203125" customWidth="1"/>
  </cols>
  <sheetData/>
  <printOptions horizontalCentered="1" verticalCentered="1"/>
  <pageMargins left="0.78740157480314965" right="0.78740157480314965" top="0.98425196850393704" bottom="0.98425196850393704" header="0.51181102362204722" footer="0.51181102362204722"/>
  <pageSetup paperSize="9" scale="80" orientation="landscape" horizontalDpi="300" verticalDpi="0"/>
  <headerFooter alignWithMargins="0">
    <oddHeader>&amp;A</oddHeader>
    <oddFooter>&amp;F</oddFooter>
  </headerFooter>
  <drawing r:id="rId1"/>
  <legacyDrawing r:id="rId2"/>
  <oleObjects>
    <mc:AlternateContent xmlns:mc="http://schemas.openxmlformats.org/markup-compatibility/2006">
      <mc:Choice Requires="x14">
        <oleObject progId="CDraw" shapeId="4097" r:id="rId3">
          <objectPr defaultSize="0" autoPict="0" r:id="rId4">
            <anchor moveWithCells="1">
              <from>
                <xdr:col>0</xdr:col>
                <xdr:colOff>0</xdr:colOff>
                <xdr:row>0</xdr:row>
                <xdr:rowOff>0</xdr:rowOff>
              </from>
              <to>
                <xdr:col>11</xdr:col>
                <xdr:colOff>596900</xdr:colOff>
                <xdr:row>31</xdr:row>
                <xdr:rowOff>12700</xdr:rowOff>
              </to>
            </anchor>
          </objectPr>
        </oleObject>
      </mc:Choice>
      <mc:Fallback>
        <oleObject progId="CDraw" shapeId="4097" r:id="rId3"/>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baseColWidth="10" defaultRowHeight="13"/>
  <cols>
    <col min="1" max="256" width="8.83203125" customWidth="1"/>
  </cols>
  <sheetData>
    <row r="1" spans="1:9" ht="14" thickBot="1">
      <c r="A1" s="52" t="s">
        <v>104</v>
      </c>
    </row>
    <row r="2" spans="1:9">
      <c r="A2" s="53"/>
    </row>
    <row r="3" spans="1:9">
      <c r="A3" t="s">
        <v>105</v>
      </c>
    </row>
    <row r="4" spans="1:9">
      <c r="A4" s="3">
        <f>cas(80,85)</f>
        <v>82</v>
      </c>
      <c r="B4" s="3">
        <f t="shared" ref="B4:E4" si="0">cas(50,60)</f>
        <v>57</v>
      </c>
      <c r="C4" s="3">
        <f t="shared" si="0"/>
        <v>54</v>
      </c>
      <c r="D4" s="3">
        <f t="shared" si="0"/>
        <v>57</v>
      </c>
      <c r="E4" s="3">
        <f t="shared" si="0"/>
        <v>50</v>
      </c>
      <c r="F4" s="3">
        <f>cas(50,100)</f>
        <v>67</v>
      </c>
      <c r="G4" s="3">
        <f>cas(90,100)</f>
        <v>93</v>
      </c>
      <c r="H4" s="3">
        <f t="shared" ref="H4:I10" si="1">cas(90,100)</f>
        <v>94</v>
      </c>
      <c r="I4" s="3">
        <f t="shared" si="1"/>
        <v>91</v>
      </c>
    </row>
    <row r="5" spans="1:9">
      <c r="A5" s="3">
        <f t="shared" ref="A5:A9" si="2">cas(80,85)</f>
        <v>81</v>
      </c>
      <c r="B5" s="3">
        <f t="shared" ref="B5:D5" si="3">cas(50,70)</f>
        <v>65</v>
      </c>
      <c r="C5" s="3">
        <f t="shared" si="3"/>
        <v>66</v>
      </c>
      <c r="D5" s="3">
        <f t="shared" si="3"/>
        <v>56</v>
      </c>
      <c r="E5" s="3">
        <f>cas(60,80)</f>
        <v>66</v>
      </c>
      <c r="F5" s="3">
        <f>cas(60,80)</f>
        <v>66</v>
      </c>
      <c r="G5" s="3">
        <f t="shared" ref="G5:G10" si="4">cas(90,100)</f>
        <v>96</v>
      </c>
      <c r="H5" s="3">
        <f t="shared" si="1"/>
        <v>91</v>
      </c>
      <c r="I5" s="3">
        <f t="shared" si="1"/>
        <v>92</v>
      </c>
    </row>
    <row r="6" spans="1:9">
      <c r="A6" s="3">
        <f t="shared" si="2"/>
        <v>85</v>
      </c>
      <c r="B6" s="3">
        <f t="shared" ref="A6:D13" si="5">cas(50,70)</f>
        <v>70</v>
      </c>
      <c r="C6" s="3">
        <f t="shared" si="5"/>
        <v>66</v>
      </c>
      <c r="D6" s="3">
        <f t="shared" si="5"/>
        <v>64</v>
      </c>
      <c r="E6" s="3">
        <f t="shared" ref="E6:H17" si="6">cas(60,80)</f>
        <v>76</v>
      </c>
      <c r="F6" s="3">
        <f t="shared" si="6"/>
        <v>65</v>
      </c>
      <c r="G6" s="3">
        <f t="shared" si="4"/>
        <v>97</v>
      </c>
      <c r="H6" s="3">
        <f t="shared" si="1"/>
        <v>95</v>
      </c>
      <c r="I6" s="3">
        <f t="shared" si="1"/>
        <v>92</v>
      </c>
    </row>
    <row r="7" spans="1:9">
      <c r="A7" s="3">
        <f t="shared" si="2"/>
        <v>85</v>
      </c>
      <c r="B7" s="3">
        <f t="shared" si="5"/>
        <v>69</v>
      </c>
      <c r="C7" s="3">
        <f t="shared" si="5"/>
        <v>68</v>
      </c>
      <c r="D7" s="3">
        <f t="shared" si="5"/>
        <v>58</v>
      </c>
      <c r="E7" s="3">
        <f t="shared" si="6"/>
        <v>64</v>
      </c>
      <c r="F7" s="3">
        <f t="shared" si="6"/>
        <v>60</v>
      </c>
      <c r="G7" s="3">
        <f t="shared" si="4"/>
        <v>100</v>
      </c>
      <c r="H7" s="3">
        <f t="shared" si="1"/>
        <v>95</v>
      </c>
      <c r="I7" s="3">
        <f t="shared" si="1"/>
        <v>90</v>
      </c>
    </row>
    <row r="8" spans="1:9">
      <c r="A8" s="3">
        <f t="shared" si="2"/>
        <v>83</v>
      </c>
      <c r="B8" s="3">
        <f t="shared" si="5"/>
        <v>52</v>
      </c>
      <c r="C8" s="3">
        <f t="shared" si="5"/>
        <v>70</v>
      </c>
      <c r="D8" s="3">
        <f t="shared" si="5"/>
        <v>66</v>
      </c>
      <c r="E8" s="3">
        <f t="shared" si="6"/>
        <v>69</v>
      </c>
      <c r="F8" s="3">
        <f t="shared" si="6"/>
        <v>65</v>
      </c>
      <c r="G8" s="3">
        <f t="shared" si="4"/>
        <v>94</v>
      </c>
      <c r="H8" s="3">
        <f t="shared" si="1"/>
        <v>93</v>
      </c>
      <c r="I8" s="3">
        <f t="shared" si="1"/>
        <v>98</v>
      </c>
    </row>
    <row r="9" spans="1:9">
      <c r="A9" s="3">
        <f t="shared" si="2"/>
        <v>84</v>
      </c>
      <c r="B9" s="3">
        <f t="shared" si="5"/>
        <v>64</v>
      </c>
      <c r="C9" s="3">
        <f t="shared" si="5"/>
        <v>58</v>
      </c>
      <c r="D9" s="3">
        <f t="shared" si="5"/>
        <v>50</v>
      </c>
      <c r="E9" s="3">
        <f t="shared" si="6"/>
        <v>64</v>
      </c>
      <c r="F9" s="3">
        <f t="shared" si="6"/>
        <v>77</v>
      </c>
      <c r="G9" s="3">
        <f t="shared" si="4"/>
        <v>99</v>
      </c>
      <c r="H9" s="3">
        <f t="shared" si="1"/>
        <v>99</v>
      </c>
      <c r="I9" s="3">
        <f t="shared" si="1"/>
        <v>91</v>
      </c>
    </row>
    <row r="10" spans="1:9">
      <c r="A10" s="3">
        <f t="shared" si="5"/>
        <v>56</v>
      </c>
      <c r="B10" s="3">
        <f t="shared" si="5"/>
        <v>53</v>
      </c>
      <c r="C10" s="3">
        <f t="shared" si="5"/>
        <v>53</v>
      </c>
      <c r="D10" s="3">
        <f t="shared" si="5"/>
        <v>60</v>
      </c>
      <c r="E10" s="3">
        <f t="shared" si="6"/>
        <v>78</v>
      </c>
      <c r="F10" s="3">
        <f t="shared" si="6"/>
        <v>61</v>
      </c>
      <c r="G10" s="3">
        <f t="shared" si="4"/>
        <v>91</v>
      </c>
      <c r="H10" s="3">
        <f t="shared" si="1"/>
        <v>90</v>
      </c>
      <c r="I10" s="3">
        <f t="shared" si="1"/>
        <v>91</v>
      </c>
    </row>
    <row r="11" spans="1:9">
      <c r="A11" s="3">
        <f t="shared" si="5"/>
        <v>66</v>
      </c>
      <c r="B11" s="3">
        <f t="shared" si="5"/>
        <v>58</v>
      </c>
      <c r="C11" s="3">
        <f t="shared" si="5"/>
        <v>52</v>
      </c>
      <c r="D11" s="3">
        <f t="shared" si="5"/>
        <v>55</v>
      </c>
      <c r="E11" s="3">
        <f t="shared" si="6"/>
        <v>72</v>
      </c>
      <c r="F11" s="3">
        <f t="shared" si="6"/>
        <v>74</v>
      </c>
      <c r="G11" s="3">
        <f t="shared" si="6"/>
        <v>66</v>
      </c>
      <c r="H11" s="3">
        <f t="shared" si="6"/>
        <v>76</v>
      </c>
      <c r="I11" s="3">
        <f t="shared" ref="A11:I17" si="7">cas(50,100)</f>
        <v>94</v>
      </c>
    </row>
    <row r="12" spans="1:9">
      <c r="A12" s="3">
        <f t="shared" si="5"/>
        <v>51</v>
      </c>
      <c r="B12" s="3">
        <f t="shared" si="5"/>
        <v>63</v>
      </c>
      <c r="C12" s="3">
        <f t="shared" si="5"/>
        <v>67</v>
      </c>
      <c r="D12" s="3">
        <f t="shared" si="5"/>
        <v>60</v>
      </c>
      <c r="E12" s="3">
        <f t="shared" si="6"/>
        <v>67</v>
      </c>
      <c r="F12" s="3">
        <f t="shared" si="6"/>
        <v>63</v>
      </c>
      <c r="G12" s="3">
        <f t="shared" si="6"/>
        <v>72</v>
      </c>
      <c r="H12" s="3">
        <f t="shared" si="6"/>
        <v>80</v>
      </c>
      <c r="I12" s="3">
        <f t="shared" si="7"/>
        <v>88</v>
      </c>
    </row>
    <row r="13" spans="1:9">
      <c r="A13" s="3">
        <f t="shared" si="5"/>
        <v>60</v>
      </c>
      <c r="B13" s="3">
        <f t="shared" si="5"/>
        <v>53</v>
      </c>
      <c r="C13" s="3">
        <f t="shared" si="5"/>
        <v>68</v>
      </c>
      <c r="D13" s="3">
        <f t="shared" si="5"/>
        <v>57</v>
      </c>
      <c r="E13" s="3">
        <f t="shared" si="6"/>
        <v>68</v>
      </c>
      <c r="F13" s="3">
        <f t="shared" si="6"/>
        <v>65</v>
      </c>
      <c r="G13" s="3">
        <f t="shared" si="6"/>
        <v>79</v>
      </c>
      <c r="H13" s="3">
        <f t="shared" si="6"/>
        <v>62</v>
      </c>
      <c r="I13" s="3">
        <f t="shared" si="7"/>
        <v>63</v>
      </c>
    </row>
    <row r="14" spans="1:9">
      <c r="A14" s="3">
        <f t="shared" si="7"/>
        <v>70</v>
      </c>
      <c r="B14" s="3">
        <f t="shared" si="7"/>
        <v>91</v>
      </c>
      <c r="C14" s="3">
        <f t="shared" si="7"/>
        <v>60</v>
      </c>
      <c r="D14" s="3">
        <f t="shared" si="7"/>
        <v>98</v>
      </c>
      <c r="E14" s="3">
        <f t="shared" si="6"/>
        <v>78</v>
      </c>
      <c r="F14" s="3">
        <f t="shared" si="6"/>
        <v>80</v>
      </c>
      <c r="G14" s="3">
        <f t="shared" si="6"/>
        <v>73</v>
      </c>
      <c r="H14" s="3">
        <f t="shared" si="6"/>
        <v>72</v>
      </c>
      <c r="I14" s="3">
        <f t="shared" si="7"/>
        <v>84</v>
      </c>
    </row>
    <row r="15" spans="1:9">
      <c r="A15" s="3">
        <f t="shared" si="7"/>
        <v>64</v>
      </c>
      <c r="B15" s="3">
        <f t="shared" si="7"/>
        <v>73</v>
      </c>
      <c r="C15" s="3">
        <f t="shared" si="7"/>
        <v>56</v>
      </c>
      <c r="D15" s="3">
        <f t="shared" si="7"/>
        <v>55</v>
      </c>
      <c r="E15" s="3">
        <f t="shared" si="6"/>
        <v>72</v>
      </c>
      <c r="F15" s="3">
        <f t="shared" si="6"/>
        <v>78</v>
      </c>
      <c r="G15" s="3">
        <f t="shared" si="6"/>
        <v>72</v>
      </c>
      <c r="H15" s="3">
        <f t="shared" si="6"/>
        <v>65</v>
      </c>
      <c r="I15" s="3">
        <f t="shared" si="7"/>
        <v>63</v>
      </c>
    </row>
    <row r="16" spans="1:9">
      <c r="A16" s="3">
        <f t="shared" si="7"/>
        <v>75</v>
      </c>
      <c r="B16" s="3">
        <f t="shared" si="7"/>
        <v>78</v>
      </c>
      <c r="C16" s="3">
        <f t="shared" si="7"/>
        <v>61</v>
      </c>
      <c r="D16" s="3">
        <f t="shared" si="7"/>
        <v>73</v>
      </c>
      <c r="E16" s="3">
        <f t="shared" si="6"/>
        <v>79</v>
      </c>
      <c r="F16" s="3">
        <f t="shared" si="6"/>
        <v>78</v>
      </c>
      <c r="G16" s="3">
        <f t="shared" si="6"/>
        <v>61</v>
      </c>
      <c r="H16" s="3">
        <f t="shared" si="6"/>
        <v>69</v>
      </c>
      <c r="I16" s="3">
        <f t="shared" si="7"/>
        <v>54</v>
      </c>
    </row>
    <row r="17" spans="1:9">
      <c r="A17" s="3">
        <f t="shared" si="7"/>
        <v>57</v>
      </c>
      <c r="B17" s="3">
        <f t="shared" si="7"/>
        <v>88</v>
      </c>
      <c r="C17" s="3">
        <f t="shared" si="7"/>
        <v>54</v>
      </c>
      <c r="D17" s="3">
        <f t="shared" si="7"/>
        <v>82</v>
      </c>
      <c r="E17" s="3">
        <f t="shared" si="6"/>
        <v>70</v>
      </c>
      <c r="F17" s="3">
        <f t="shared" si="6"/>
        <v>75</v>
      </c>
      <c r="G17" s="3">
        <f t="shared" si="6"/>
        <v>65</v>
      </c>
      <c r="H17" s="3">
        <f t="shared" si="6"/>
        <v>67</v>
      </c>
      <c r="I17" s="3">
        <f t="shared" si="7"/>
        <v>51</v>
      </c>
    </row>
    <row r="18" spans="1:9">
      <c r="A18" s="3">
        <f t="shared" ref="A18:D19" si="8">cas(70,80)</f>
        <v>72</v>
      </c>
      <c r="B18" s="3">
        <f t="shared" si="8"/>
        <v>80</v>
      </c>
      <c r="C18" s="3">
        <f t="shared" si="8"/>
        <v>79</v>
      </c>
      <c r="D18" s="3">
        <f t="shared" si="8"/>
        <v>74</v>
      </c>
      <c r="E18" s="3">
        <f t="shared" ref="E18:E19" si="9">cas(70,80)</f>
        <v>74</v>
      </c>
      <c r="F18" s="3">
        <f t="shared" ref="F18:I19" si="10">cas(70,80)</f>
        <v>75</v>
      </c>
      <c r="G18" s="3">
        <f t="shared" si="10"/>
        <v>72</v>
      </c>
      <c r="H18" s="3">
        <f t="shared" si="10"/>
        <v>76</v>
      </c>
      <c r="I18" s="3">
        <f t="shared" si="10"/>
        <v>72</v>
      </c>
    </row>
    <row r="19" spans="1:9">
      <c r="A19" s="3">
        <f t="shared" si="8"/>
        <v>75</v>
      </c>
      <c r="B19" s="3">
        <f t="shared" si="8"/>
        <v>78</v>
      </c>
      <c r="C19" s="3">
        <f t="shared" si="8"/>
        <v>79</v>
      </c>
      <c r="D19" s="3">
        <f t="shared" si="8"/>
        <v>74</v>
      </c>
      <c r="E19" s="3">
        <f t="shared" si="9"/>
        <v>72</v>
      </c>
      <c r="F19" s="3">
        <f t="shared" si="10"/>
        <v>79</v>
      </c>
      <c r="G19" s="3">
        <f t="shared" si="10"/>
        <v>71</v>
      </c>
      <c r="H19" s="3">
        <f t="shared" si="10"/>
        <v>77</v>
      </c>
      <c r="I19" s="3">
        <f t="shared" si="10"/>
        <v>79</v>
      </c>
    </row>
    <row r="36" spans="1:9">
      <c r="A36" t="s">
        <v>106</v>
      </c>
      <c r="F36" t="s">
        <v>107</v>
      </c>
    </row>
    <row r="37" spans="1:9">
      <c r="A37" s="3">
        <f>cas(100,110)</f>
        <v>101</v>
      </c>
      <c r="B37" s="3">
        <f t="shared" ref="B37:D37" si="11">cas(100,110)</f>
        <v>102</v>
      </c>
      <c r="C37" s="3">
        <f t="shared" si="11"/>
        <v>100</v>
      </c>
      <c r="D37" s="3">
        <f t="shared" si="11"/>
        <v>109</v>
      </c>
      <c r="F37" s="3">
        <f>cas(90,120)</f>
        <v>102</v>
      </c>
      <c r="G37" s="3">
        <f>cas(100,105)</f>
        <v>103</v>
      </c>
      <c r="H37" s="3">
        <f t="shared" ref="H37:I37" si="12">cas(90,100)</f>
        <v>90</v>
      </c>
      <c r="I37" s="3">
        <f t="shared" si="12"/>
        <v>94</v>
      </c>
    </row>
    <row r="38" spans="1:9">
      <c r="A38" s="3">
        <f>cas(110,130)</f>
        <v>126</v>
      </c>
      <c r="B38" s="3">
        <f t="shared" ref="B38:B39" si="13">cas(105,117)</f>
        <v>112</v>
      </c>
      <c r="C38" s="3">
        <f t="shared" ref="C38:D39" si="14">cas(105,117)</f>
        <v>109</v>
      </c>
      <c r="D38" s="3">
        <f t="shared" si="14"/>
        <v>111</v>
      </c>
      <c r="F38" s="3">
        <f t="shared" ref="F38:F44" si="15">cas(90,120)</f>
        <v>116</v>
      </c>
      <c r="G38" s="3">
        <f t="shared" ref="G38:G41" si="16">cas(100,105)</f>
        <v>101</v>
      </c>
      <c r="H38" s="3">
        <f t="shared" ref="H38:I44" si="17">cas(90,100)</f>
        <v>93</v>
      </c>
      <c r="I38" s="3">
        <f t="shared" si="17"/>
        <v>100</v>
      </c>
    </row>
    <row r="39" spans="1:9">
      <c r="A39" s="3">
        <f t="shared" ref="A39:A47" si="18">cas(110,130)</f>
        <v>126</v>
      </c>
      <c r="B39" s="3">
        <f t="shared" si="13"/>
        <v>110</v>
      </c>
      <c r="C39" s="3">
        <f t="shared" si="14"/>
        <v>112</v>
      </c>
      <c r="D39" s="3">
        <f t="shared" si="14"/>
        <v>105</v>
      </c>
      <c r="F39" s="3">
        <f t="shared" si="15"/>
        <v>102</v>
      </c>
      <c r="G39" s="3">
        <f t="shared" si="16"/>
        <v>103</v>
      </c>
      <c r="H39" s="3">
        <f t="shared" si="17"/>
        <v>100</v>
      </c>
      <c r="I39" s="3">
        <f t="shared" si="17"/>
        <v>100</v>
      </c>
    </row>
    <row r="40" spans="1:9">
      <c r="A40" s="3">
        <f t="shared" si="18"/>
        <v>116</v>
      </c>
      <c r="B40" s="3">
        <f>cas(126,130)</f>
        <v>128</v>
      </c>
      <c r="C40" s="3">
        <f>cas(100,130)</f>
        <v>130</v>
      </c>
      <c r="D40" s="3">
        <f>cas(110,115)</f>
        <v>112</v>
      </c>
      <c r="F40" s="3">
        <f t="shared" si="15"/>
        <v>112</v>
      </c>
      <c r="G40" s="3">
        <f t="shared" si="16"/>
        <v>104</v>
      </c>
      <c r="H40" s="3">
        <f t="shared" si="17"/>
        <v>98</v>
      </c>
      <c r="I40" s="3">
        <f t="shared" si="17"/>
        <v>96</v>
      </c>
    </row>
    <row r="41" spans="1:9">
      <c r="A41" s="3">
        <f t="shared" si="18"/>
        <v>119</v>
      </c>
      <c r="B41" s="3">
        <f t="shared" ref="B41:B43" si="19">cas(126,130)</f>
        <v>127</v>
      </c>
      <c r="C41" s="3">
        <f t="shared" ref="C41:C46" si="20">cas(100,130)</f>
        <v>126</v>
      </c>
      <c r="D41" s="3">
        <f t="shared" ref="D41:D46" si="21">cas(110,115)</f>
        <v>113</v>
      </c>
      <c r="F41" s="3">
        <f t="shared" si="15"/>
        <v>110</v>
      </c>
      <c r="G41" s="3">
        <f t="shared" si="16"/>
        <v>102</v>
      </c>
      <c r="H41" s="3">
        <f t="shared" si="17"/>
        <v>96</v>
      </c>
      <c r="I41" s="3">
        <f t="shared" si="17"/>
        <v>95</v>
      </c>
    </row>
    <row r="42" spans="1:9">
      <c r="A42" s="3">
        <f t="shared" si="18"/>
        <v>121</v>
      </c>
      <c r="B42" s="3">
        <f t="shared" si="19"/>
        <v>130</v>
      </c>
      <c r="C42" s="3">
        <f t="shared" si="20"/>
        <v>112</v>
      </c>
      <c r="D42" s="3">
        <f t="shared" si="21"/>
        <v>111</v>
      </c>
      <c r="F42" s="3">
        <f t="shared" si="15"/>
        <v>102</v>
      </c>
      <c r="G42" s="3">
        <f>cas(110,120)</f>
        <v>119</v>
      </c>
      <c r="H42" s="3">
        <f t="shared" si="17"/>
        <v>96</v>
      </c>
      <c r="I42" s="3">
        <f t="shared" si="17"/>
        <v>96</v>
      </c>
    </row>
    <row r="43" spans="1:9">
      <c r="A43" s="3">
        <f t="shared" si="18"/>
        <v>126</v>
      </c>
      <c r="B43" s="3">
        <f t="shared" si="19"/>
        <v>130</v>
      </c>
      <c r="C43" s="3">
        <f t="shared" si="20"/>
        <v>124</v>
      </c>
      <c r="D43" s="3">
        <f t="shared" si="21"/>
        <v>111</v>
      </c>
      <c r="F43" s="3">
        <f t="shared" si="15"/>
        <v>119</v>
      </c>
      <c r="G43" s="3">
        <f t="shared" ref="G43:G47" si="22">cas(110,120)</f>
        <v>113</v>
      </c>
      <c r="H43" s="3">
        <f t="shared" si="17"/>
        <v>92</v>
      </c>
      <c r="I43" s="3">
        <f t="shared" si="17"/>
        <v>90</v>
      </c>
    </row>
    <row r="44" spans="1:9">
      <c r="A44" s="3">
        <f t="shared" si="18"/>
        <v>121</v>
      </c>
      <c r="B44" s="3">
        <f>cas(110,115)</f>
        <v>110</v>
      </c>
      <c r="C44" s="3">
        <f t="shared" si="20"/>
        <v>130</v>
      </c>
      <c r="D44" s="3">
        <f t="shared" si="21"/>
        <v>114</v>
      </c>
      <c r="F44" s="3">
        <f t="shared" si="15"/>
        <v>110</v>
      </c>
      <c r="G44" s="3">
        <f t="shared" si="22"/>
        <v>117</v>
      </c>
      <c r="H44" s="3">
        <f t="shared" si="17"/>
        <v>95</v>
      </c>
      <c r="I44" s="3">
        <f t="shared" si="17"/>
        <v>92</v>
      </c>
    </row>
    <row r="45" spans="1:9">
      <c r="A45" s="3">
        <f t="shared" si="18"/>
        <v>114</v>
      </c>
      <c r="B45" s="3">
        <f t="shared" ref="B45:B46" si="23">cas(110,115)</f>
        <v>110</v>
      </c>
      <c r="C45" s="3">
        <f t="shared" si="20"/>
        <v>108</v>
      </c>
      <c r="D45" s="3">
        <f t="shared" si="21"/>
        <v>111</v>
      </c>
      <c r="F45" s="3">
        <f>cas(95,100)</f>
        <v>99</v>
      </c>
      <c r="G45" s="3">
        <f t="shared" si="22"/>
        <v>119</v>
      </c>
      <c r="H45" s="3">
        <f t="shared" ref="H45:I45" si="24">cas(100,105)</f>
        <v>103</v>
      </c>
      <c r="I45" s="3">
        <f t="shared" si="24"/>
        <v>102</v>
      </c>
    </row>
    <row r="46" spans="1:9">
      <c r="A46" s="3">
        <f t="shared" si="18"/>
        <v>114</v>
      </c>
      <c r="B46" s="3">
        <f t="shared" si="23"/>
        <v>111</v>
      </c>
      <c r="C46" s="3">
        <f t="shared" si="20"/>
        <v>105</v>
      </c>
      <c r="D46" s="3">
        <f t="shared" si="21"/>
        <v>112</v>
      </c>
      <c r="F46" s="3">
        <f t="shared" ref="F46:F47" si="25">cas(95,100)</f>
        <v>100</v>
      </c>
      <c r="G46" s="3">
        <f t="shared" si="22"/>
        <v>113</v>
      </c>
      <c r="H46" s="3">
        <f t="shared" ref="H46:I47" si="26">cas(100,105)</f>
        <v>100</v>
      </c>
      <c r="I46" s="3">
        <f t="shared" si="26"/>
        <v>102</v>
      </c>
    </row>
    <row r="47" spans="1:9">
      <c r="A47" s="3">
        <f t="shared" si="18"/>
        <v>117</v>
      </c>
      <c r="B47" s="3">
        <f>cas(110,120)</f>
        <v>110</v>
      </c>
      <c r="C47" s="3">
        <f t="shared" ref="C47:D47" si="27">cas(110,120)</f>
        <v>113</v>
      </c>
      <c r="D47" s="3">
        <f t="shared" si="27"/>
        <v>117</v>
      </c>
      <c r="F47" s="3">
        <f t="shared" si="25"/>
        <v>95</v>
      </c>
      <c r="G47" s="3">
        <f t="shared" si="22"/>
        <v>114</v>
      </c>
      <c r="H47" s="3">
        <f t="shared" si="26"/>
        <v>104</v>
      </c>
      <c r="I47" s="3">
        <f t="shared" si="26"/>
        <v>102</v>
      </c>
    </row>
  </sheetData>
  <printOptions horizontalCentered="1" verticalCentered="1"/>
  <pageMargins left="0.78740157480314965" right="0.78740157480314965" top="0.98425196850393704" bottom="0.98425196850393704" header="0.51181102362204722" footer="0.51181102362204722"/>
  <pageSetup paperSize="9" scale="85" orientation="portrait" horizontalDpi="300" verticalDpi="0"/>
  <headerFooter alignWithMargins="0">
    <oddHeader>&amp;A</oddHeader>
    <oddFooter>&amp;F</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cols>
    <col min="1" max="256" width="8.83203125" customWidth="1"/>
  </cols>
  <sheetData/>
  <printOptions gridLines="1" gridLinesSet="0"/>
  <pageMargins left="0.75" right="0.75" top="1" bottom="1" header="0.5" footer="0.5"/>
  <headerFooter alignWithMargins="0">
    <oddHeader>&amp;A</oddHeader>
    <oddFooter>Pagina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14</vt:i4>
      </vt:variant>
      <vt:variant>
        <vt:lpstr>Intervalli denominati</vt:lpstr>
      </vt:variant>
      <vt:variant>
        <vt:i4>6</vt:i4>
      </vt:variant>
    </vt:vector>
  </HeadingPairs>
  <TitlesOfParts>
    <vt:vector size="20" baseType="lpstr">
      <vt:lpstr>statura</vt:lpstr>
      <vt:lpstr>ven_ord</vt:lpstr>
      <vt:lpstr>ril_sp_dadi</vt:lpstr>
      <vt:lpstr>disp_dadi</vt:lpstr>
      <vt:lpstr>esercizi</vt:lpstr>
      <vt:lpstr>Foglio5</vt:lpstr>
      <vt:lpstr>Foglio6</vt:lpstr>
      <vt:lpstr>Foglio7</vt:lpstr>
      <vt:lpstr>Foglio8</vt:lpstr>
      <vt:lpstr>Foglio9</vt:lpstr>
      <vt:lpstr>Foglio10</vt:lpstr>
      <vt:lpstr>Foglio11</vt:lpstr>
      <vt:lpstr>Foglio12</vt:lpstr>
      <vt:lpstr>Foglio13</vt:lpstr>
      <vt:lpstr>classi</vt:lpstr>
      <vt:lpstr>classi_1</vt:lpstr>
      <vt:lpstr>dat_1</vt:lpstr>
      <vt:lpstr>dat_2</vt:lpstr>
      <vt:lpstr>dati</vt:lpstr>
      <vt:lpstr>es_1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Sandro Corradini</dc:creator>
  <cp:keywords/>
  <dc:description/>
  <cp:lastModifiedBy>Microsoft Office User</cp:lastModifiedBy>
  <cp:lastPrinted>1996-11-03T16:13:27Z</cp:lastPrinted>
  <dcterms:created xsi:type="dcterms:W3CDTF">2020-09-16T14:18:13Z</dcterms:created>
  <dcterms:modified xsi:type="dcterms:W3CDTF">2020-09-16T14:18:13Z</dcterms:modified>
</cp:coreProperties>
</file>