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drocorradini/Desktop/__STAT XLS/"/>
    </mc:Choice>
  </mc:AlternateContent>
  <xr:revisionPtr revIDLastSave="0" documentId="13_ncr:1_{159AEC84-163D-4348-A248-5D307D41C858}" xr6:coauthVersionLast="45" xr6:coauthVersionMax="45" xr10:uidLastSave="{00000000-0000-0000-0000-000000000000}"/>
  <bookViews>
    <workbookView xWindow="23980" yWindow="460" windowWidth="19920" windowHeight="27040" activeTab="1" xr2:uid="{00000000-000D-0000-FFFF-FFFF00000000}"/>
  </bookViews>
  <sheets>
    <sheet name="altri_indici" sheetId="1" r:id="rId1"/>
    <sheet name="stip_percentili" sheetId="3" r:id="rId2"/>
    <sheet name="media_ponderata" sheetId="4" r:id="rId3"/>
    <sheet name="registro_scol" sheetId="5" r:id="rId4"/>
    <sheet name="esercizi" sheetId="6" r:id="rId5"/>
    <sheet name="Foglio5" sheetId="7" r:id="rId6"/>
    <sheet name="Foglio6" sheetId="8" r:id="rId7"/>
    <sheet name="Foglio7" sheetId="9" r:id="rId8"/>
    <sheet name="Foglio8" sheetId="10" r:id="rId9"/>
    <sheet name="Foglio9" sheetId="11" r:id="rId10"/>
    <sheet name="Foglio10" sheetId="12" r:id="rId11"/>
    <sheet name="Foglio11" sheetId="13" r:id="rId12"/>
    <sheet name="Foglio12" sheetId="14" r:id="rId13"/>
    <sheet name="Foglio13" sheetId="15" r:id="rId14"/>
  </sheets>
  <definedNames>
    <definedName name="classi">stip_percentili!$F$17:$F$23</definedName>
    <definedName name="stip">stip_percentili!$A$4:$I$12</definedName>
    <definedName name="vet_1">altri_indici!$A$5:$A$17</definedName>
    <definedName name="vet_2">altri_indici!$A$21:$A$33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C10" i="1"/>
  <c r="I13" i="1"/>
  <c r="I14" i="1"/>
  <c r="I15" i="1"/>
  <c r="I16" i="1"/>
  <c r="I17" i="1"/>
  <c r="D41" i="1"/>
  <c r="A3" i="7"/>
  <c r="C3" i="7"/>
  <c r="A4" i="7"/>
  <c r="A5" i="7"/>
  <c r="C5" i="7"/>
  <c r="A6" i="7"/>
  <c r="C6" i="7"/>
  <c r="E6" i="7"/>
  <c r="A7" i="7"/>
  <c r="C7" i="7"/>
  <c r="E7" i="7"/>
  <c r="A8" i="7"/>
  <c r="C8" i="7"/>
  <c r="E8" i="7"/>
  <c r="A9" i="7"/>
  <c r="C9" i="7"/>
  <c r="E9" i="7"/>
  <c r="A10" i="7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H6" i="5"/>
  <c r="J6" i="5" s="1"/>
  <c r="I6" i="5"/>
  <c r="H7" i="5"/>
  <c r="J7" i="5" s="1"/>
  <c r="I7" i="5"/>
  <c r="H8" i="5"/>
  <c r="I8" i="5"/>
  <c r="J8" i="5" s="1"/>
  <c r="H9" i="5"/>
  <c r="I9" i="5"/>
  <c r="J9" i="5"/>
  <c r="H10" i="5"/>
  <c r="J10" i="5" s="1"/>
  <c r="I10" i="5"/>
  <c r="H11" i="5"/>
  <c r="J11" i="5" s="1"/>
  <c r="I11" i="5"/>
  <c r="H12" i="5"/>
  <c r="I12" i="5"/>
  <c r="J12" i="5" s="1"/>
  <c r="H13" i="5"/>
  <c r="I13" i="5"/>
  <c r="J13" i="5"/>
  <c r="H14" i="5"/>
  <c r="I14" i="5"/>
  <c r="J14" i="5"/>
  <c r="H15" i="5"/>
  <c r="J15" i="5" s="1"/>
  <c r="I15" i="5"/>
  <c r="H16" i="5"/>
  <c r="I16" i="5"/>
  <c r="J16" i="5" s="1"/>
  <c r="H17" i="5"/>
  <c r="I17" i="5"/>
  <c r="J17" i="5"/>
  <c r="H18" i="5"/>
  <c r="J18" i="5" s="1"/>
  <c r="I18" i="5"/>
  <c r="H19" i="5"/>
  <c r="J19" i="5" s="1"/>
  <c r="I19" i="5"/>
  <c r="H20" i="5"/>
  <c r="I20" i="5"/>
  <c r="J20" i="5" s="1"/>
  <c r="H21" i="5"/>
  <c r="I21" i="5"/>
  <c r="J21" i="5"/>
  <c r="H22" i="5"/>
  <c r="I22" i="5"/>
  <c r="J22" i="5"/>
  <c r="H23" i="5"/>
  <c r="J23" i="5" s="1"/>
  <c r="I23" i="5"/>
  <c r="H24" i="5"/>
  <c r="J24" i="5" s="1"/>
  <c r="I24" i="5"/>
  <c r="C27" i="5"/>
  <c r="D27" i="5"/>
  <c r="E27" i="5"/>
  <c r="F27" i="5"/>
  <c r="G27" i="5"/>
  <c r="I27" i="5"/>
  <c r="C28" i="5"/>
  <c r="D28" i="5"/>
  <c r="E28" i="5"/>
  <c r="F28" i="5"/>
  <c r="G28" i="5"/>
  <c r="I28" i="5"/>
  <c r="C29" i="5"/>
  <c r="D29" i="5"/>
  <c r="E29" i="5"/>
  <c r="F29" i="5"/>
  <c r="G29" i="5"/>
  <c r="I29" i="5"/>
  <c r="C30" i="5"/>
  <c r="D30" i="5"/>
  <c r="E30" i="5"/>
  <c r="F30" i="5"/>
  <c r="G30" i="5"/>
  <c r="I30" i="5"/>
  <c r="B17" i="3"/>
  <c r="G17" i="3" a="1"/>
  <c r="G20" i="3" s="1"/>
  <c r="B18" i="3"/>
  <c r="B19" i="3"/>
  <c r="B21" i="3"/>
  <c r="B22" i="3"/>
  <c r="B23" i="3"/>
  <c r="B24" i="3"/>
  <c r="D45" i="3"/>
  <c r="D46" i="3"/>
  <c r="D47" i="3"/>
  <c r="D48" i="3"/>
  <c r="D49" i="3"/>
  <c r="B20" i="3" l="1"/>
  <c r="G23" i="3"/>
  <c r="G19" i="3"/>
  <c r="J27" i="5"/>
  <c r="J28" i="5"/>
  <c r="J29" i="5"/>
  <c r="J30" i="5"/>
  <c r="H30" i="5"/>
  <c r="H29" i="5"/>
  <c r="H28" i="5"/>
  <c r="H27" i="5"/>
  <c r="G22" i="3"/>
  <c r="G18" i="3"/>
  <c r="G17" i="3"/>
  <c r="G21" i="3"/>
</calcChain>
</file>

<file path=xl/sharedStrings.xml><?xml version="1.0" encoding="utf-8"?>
<sst xmlns="http://schemas.openxmlformats.org/spreadsheetml/2006/main" count="164" uniqueCount="111">
  <si>
    <t>Altri indici di posizione</t>
  </si>
  <si>
    <t>Insieme di numeri</t>
  </si>
  <si>
    <t>vet_1</t>
  </si>
  <si>
    <t>media aritmetica</t>
  </si>
  <si>
    <t>=MEDIA(vet_1)</t>
  </si>
  <si>
    <t>media geometrica</t>
  </si>
  <si>
    <t>=MEDIA.GEOMETRICA(vet_1)</t>
  </si>
  <si>
    <t>media armonica</t>
  </si>
  <si>
    <t>=MEDIA.ARMONICA(vet_1)</t>
  </si>
  <si>
    <t>primo quartile</t>
  </si>
  <si>
    <t>=QUARTILE({2;3;5;5;6;6;8;8;9;9;10;12;14};1)</t>
  </si>
  <si>
    <t>argomento funzione</t>
  </si>
  <si>
    <t>valore minimo</t>
  </si>
  <si>
    <t>=QUARTILE(vet_1;E13)</t>
  </si>
  <si>
    <t>=QUARTILE(vet_1;E14)</t>
  </si>
  <si>
    <t>valore mediano</t>
  </si>
  <si>
    <t>=QUARTILE(vet_1;E15)</t>
  </si>
  <si>
    <t>terzo quartile</t>
  </si>
  <si>
    <t>=QUARTILE(vet_1;E16)</t>
  </si>
  <si>
    <t>valore massimo</t>
  </si>
  <si>
    <t>=QUARTILE(vet_1;E17)</t>
  </si>
  <si>
    <t>vet_2</t>
  </si>
  <si>
    <t>secondo quartile</t>
  </si>
  <si>
    <t>25° percentile</t>
  </si>
  <si>
    <t>=PERCENTILE(vet_1;0,25)</t>
  </si>
  <si>
    <t>STIPENDI ANNUI DELLA DITTA C&amp;C</t>
  </si>
  <si>
    <t>indici statistici</t>
  </si>
  <si>
    <t>es. classi</t>
  </si>
  <si>
    <t>frequenze</t>
  </si>
  <si>
    <t>n</t>
  </si>
  <si>
    <t>=CONTA.NUMERI(stip)</t>
  </si>
  <si>
    <t>{=FREQUENZA(stip,classi)}</t>
  </si>
  <si>
    <t>max</t>
  </si>
  <si>
    <t>=MAX(stip)</t>
  </si>
  <si>
    <t>min</t>
  </si>
  <si>
    <t>=MIN(stip)</t>
  </si>
  <si>
    <t>c.var.</t>
  </si>
  <si>
    <t>=B18-B19</t>
  </si>
  <si>
    <t>media</t>
  </si>
  <si>
    <t>=MEDIA(stip)</t>
  </si>
  <si>
    <t>scarto</t>
  </si>
  <si>
    <t>=DEV.ST.POP(stip)</t>
  </si>
  <si>
    <t>moda</t>
  </si>
  <si>
    <t>=MODA(stip)</t>
  </si>
  <si>
    <t>mediana</t>
  </si>
  <si>
    <t>=MEDIANA(stip)</t>
  </si>
  <si>
    <t>QUARTILI</t>
  </si>
  <si>
    <t>=QUARTILE(stip;C45)</t>
  </si>
  <si>
    <t>=QUARTILE(stip;C46)</t>
  </si>
  <si>
    <t>=QUARTILE(stip;C47)</t>
  </si>
  <si>
    <t>=QUARTILE(stip;C48)</t>
  </si>
  <si>
    <t>=QUARTILE(stip;C49)</t>
  </si>
  <si>
    <t>Media aritmetica ponderata</t>
  </si>
  <si>
    <t>n°</t>
  </si>
  <si>
    <t>NOME</t>
  </si>
  <si>
    <t>pr1</t>
  </si>
  <si>
    <t>pr2</t>
  </si>
  <si>
    <t>pr3</t>
  </si>
  <si>
    <t>pr4</t>
  </si>
  <si>
    <t>pr5</t>
  </si>
  <si>
    <t>pr6</t>
  </si>
  <si>
    <t>Adami</t>
  </si>
  <si>
    <t>Corsini</t>
  </si>
  <si>
    <t>Davini</t>
  </si>
  <si>
    <t>Giona</t>
  </si>
  <si>
    <t>Lodovici</t>
  </si>
  <si>
    <t>Lupo</t>
  </si>
  <si>
    <t>Marroni</t>
  </si>
  <si>
    <t>Osborne</t>
  </si>
  <si>
    <t>Pesce</t>
  </si>
  <si>
    <t>Principi</t>
  </si>
  <si>
    <t>Riccardi</t>
  </si>
  <si>
    <t>Rossi</t>
  </si>
  <si>
    <t>Tommasi</t>
  </si>
  <si>
    <t>Zorba</t>
  </si>
  <si>
    <t>media ponderata</t>
  </si>
  <si>
    <t>REGISTRO PERSONALE</t>
  </si>
  <si>
    <t>or. 1</t>
  </si>
  <si>
    <t>or. 2</t>
  </si>
  <si>
    <t>scr. 1</t>
  </si>
  <si>
    <t>scr. 2</t>
  </si>
  <si>
    <t>scr. 3</t>
  </si>
  <si>
    <t>o</t>
  </si>
  <si>
    <t>s</t>
  </si>
  <si>
    <t>tot.</t>
  </si>
  <si>
    <t>Angeli</t>
  </si>
  <si>
    <t>Ascardi</t>
  </si>
  <si>
    <t>Bertin</t>
  </si>
  <si>
    <t>Bertoli</t>
  </si>
  <si>
    <t>Bortolato</t>
  </si>
  <si>
    <t>Caianello</t>
  </si>
  <si>
    <t>Capizzi</t>
  </si>
  <si>
    <t>Capuzzo</t>
  </si>
  <si>
    <t>De Cesaris</t>
  </si>
  <si>
    <t>Fava</t>
  </si>
  <si>
    <t>Foina</t>
  </si>
  <si>
    <t>Furlanello</t>
  </si>
  <si>
    <t>Garus</t>
  </si>
  <si>
    <t>Lorenzi</t>
  </si>
  <si>
    <t>Ruggeri</t>
  </si>
  <si>
    <t>Stefani</t>
  </si>
  <si>
    <t>Tammaro</t>
  </si>
  <si>
    <t>Tomi</t>
  </si>
  <si>
    <t>Vandi</t>
  </si>
  <si>
    <t>statistiche</t>
  </si>
  <si>
    <t>Esercizi</t>
  </si>
  <si>
    <t>es_1</t>
  </si>
  <si>
    <t>es_2</t>
  </si>
  <si>
    <t>es_3</t>
  </si>
  <si>
    <t>es_4</t>
  </si>
  <si>
    <t>netti in migliaia di 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</si>
</sst>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8" x14ac:knownFonts="1">
    <font>
      <sz val="10"/>
      <name val="Arial"/>
    </font>
    <font>
      <b/>
      <sz val="10"/>
      <name val="Arial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name val="Arial"/>
      <family val="2"/>
    </font>
    <font>
      <b/>
      <sz val="8"/>
      <color indexed="10"/>
      <name val="Arial"/>
      <family val="2"/>
    </font>
    <font>
      <b/>
      <sz val="8"/>
      <name val="Arial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0" fillId="0" borderId="5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1" fillId="3" borderId="8" xfId="0" applyFont="1" applyFill="1" applyBorder="1" applyAlignment="1">
      <alignment horizontal="center"/>
    </xf>
    <xf numFmtId="0" fontId="0" fillId="0" borderId="0" xfId="0" quotePrefix="1" applyAlignment="1">
      <alignment horizontal="left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164" fontId="0" fillId="0" borderId="15" xfId="0" quotePrefix="1" applyNumberFormat="1" applyBorder="1" applyAlignment="1">
      <alignment horizontal="centerContinuous"/>
    </xf>
    <xf numFmtId="164" fontId="0" fillId="0" borderId="16" xfId="0" quotePrefix="1" applyNumberFormat="1" applyBorder="1" applyAlignment="1">
      <alignment horizontal="centerContinuous"/>
    </xf>
    <xf numFmtId="164" fontId="0" fillId="0" borderId="17" xfId="0" quotePrefix="1" applyNumberFormat="1" applyBorder="1" applyAlignment="1">
      <alignment horizontal="centerContinuous"/>
    </xf>
    <xf numFmtId="0" fontId="1" fillId="3" borderId="8" xfId="0" quotePrefix="1" applyFont="1" applyFill="1" applyBorder="1" applyAlignment="1">
      <alignment horizontal="center"/>
    </xf>
    <xf numFmtId="0" fontId="0" fillId="0" borderId="2" xfId="0" quotePrefix="1" applyBorder="1" applyAlignment="1">
      <alignment horizontal="left"/>
    </xf>
    <xf numFmtId="0" fontId="0" fillId="0" borderId="4" xfId="0" applyBorder="1"/>
    <xf numFmtId="0" fontId="0" fillId="0" borderId="0" xfId="0" applyAlignment="1">
      <alignment horizontal="centerContinuous"/>
    </xf>
    <xf numFmtId="0" fontId="4" fillId="2" borderId="1" xfId="0" quotePrefix="1" applyFont="1" applyFill="1" applyBorder="1" applyAlignment="1">
      <alignment horizontal="centerContinuous"/>
    </xf>
    <xf numFmtId="0" fontId="0" fillId="2" borderId="5" xfId="0" applyFill="1" applyBorder="1" applyAlignment="1">
      <alignment horizontal="centerContinuous"/>
    </xf>
    <xf numFmtId="0" fontId="0" fillId="2" borderId="7" xfId="0" applyFill="1" applyBorder="1" applyAlignment="1">
      <alignment horizontal="centerContinuous"/>
    </xf>
    <xf numFmtId="0" fontId="0" fillId="2" borderId="6" xfId="0" applyFill="1" applyBorder="1" applyAlignment="1">
      <alignment horizontal="centerContinuous"/>
    </xf>
    <xf numFmtId="0" fontId="0" fillId="4" borderId="6" xfId="0" applyFill="1" applyBorder="1" applyAlignment="1">
      <alignment horizontal="centerContinuous"/>
    </xf>
    <xf numFmtId="0" fontId="1" fillId="0" borderId="8" xfId="0" quotePrefix="1" applyFont="1" applyBorder="1" applyAlignment="1">
      <alignment horizontal="centerContinuous"/>
    </xf>
    <xf numFmtId="0" fontId="1" fillId="4" borderId="8" xfId="0" quotePrefix="1" applyFont="1" applyFill="1" applyBorder="1" applyAlignment="1">
      <alignment horizontal="centerContinuous"/>
    </xf>
    <xf numFmtId="0" fontId="0" fillId="0" borderId="0" xfId="0" quotePrefix="1" applyBorder="1" applyAlignment="1">
      <alignment horizontal="left"/>
    </xf>
    <xf numFmtId="0" fontId="1" fillId="0" borderId="2" xfId="0" applyFont="1" applyBorder="1" applyAlignment="1">
      <alignment horizontal="centerContinuous"/>
    </xf>
    <xf numFmtId="0" fontId="1" fillId="0" borderId="4" xfId="0" applyFont="1" applyBorder="1" applyAlignment="1">
      <alignment horizontal="centerContinuous"/>
    </xf>
    <xf numFmtId="0" fontId="1" fillId="0" borderId="2" xfId="0" quotePrefix="1" applyFon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0" fillId="0" borderId="9" xfId="0" applyBorder="1"/>
    <xf numFmtId="0" fontId="0" fillId="0" borderId="1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9" xfId="0" applyBorder="1"/>
    <xf numFmtId="0" fontId="0" fillId="0" borderId="14" xfId="0" applyBorder="1"/>
    <xf numFmtId="0" fontId="1" fillId="5" borderId="2" xfId="0" applyFont="1" applyFill="1" applyBorder="1"/>
    <xf numFmtId="0" fontId="1" fillId="5" borderId="4" xfId="0" applyFont="1" applyFill="1" applyBorder="1"/>
    <xf numFmtId="0" fontId="1" fillId="5" borderId="1" xfId="0" applyFont="1" applyFill="1" applyBorder="1"/>
    <xf numFmtId="0" fontId="5" fillId="5" borderId="1" xfId="0" applyFont="1" applyFill="1" applyBorder="1"/>
    <xf numFmtId="2" fontId="0" fillId="0" borderId="1" xfId="0" quotePrefix="1" applyNumberFormat="1" applyBorder="1" applyAlignment="1">
      <alignment horizontal="centerContinuous"/>
    </xf>
    <xf numFmtId="0" fontId="6" fillId="6" borderId="4" xfId="0" applyFont="1" applyFill="1" applyBorder="1"/>
    <xf numFmtId="0" fontId="0" fillId="0" borderId="1" xfId="0" applyBorder="1" applyAlignment="1">
      <alignment horizontal="centerContinuous"/>
    </xf>
    <xf numFmtId="0" fontId="0" fillId="0" borderId="1" xfId="0" applyBorder="1" applyAlignment="1"/>
    <xf numFmtId="0" fontId="7" fillId="2" borderId="2" xfId="0" quotePrefix="1" applyFont="1" applyFill="1" applyBorder="1" applyAlignment="1">
      <alignment horizontal="left"/>
    </xf>
    <xf numFmtId="0" fontId="0" fillId="2" borderId="3" xfId="0" applyFill="1" applyBorder="1"/>
    <xf numFmtId="0" fontId="0" fillId="2" borderId="4" xfId="0" applyFill="1" applyBorder="1"/>
    <xf numFmtId="2" fontId="6" fillId="6" borderId="2" xfId="0" quotePrefix="1" applyNumberFormat="1" applyFont="1" applyFill="1" applyBorder="1" applyAlignment="1">
      <alignment horizontal="left"/>
    </xf>
    <xf numFmtId="0" fontId="0" fillId="0" borderId="0" xfId="0" applyBorder="1" applyAlignment="1">
      <alignment horizontal="centerContinuous"/>
    </xf>
    <xf numFmtId="0" fontId="0" fillId="0" borderId="0" xfId="0" applyBorder="1" applyAlignment="1"/>
    <xf numFmtId="0" fontId="0" fillId="0" borderId="1" xfId="0" quotePrefix="1" applyBorder="1" applyAlignment="1">
      <alignment horizontal="centerContinuous"/>
    </xf>
    <xf numFmtId="165" fontId="0" fillId="0" borderId="1" xfId="0" applyNumberFormat="1" applyBorder="1" applyAlignment="1">
      <alignment horizontal="centerContinuous"/>
    </xf>
    <xf numFmtId="0" fontId="1" fillId="7" borderId="3" xfId="0" applyFont="1" applyFill="1" applyBorder="1"/>
    <xf numFmtId="0" fontId="1" fillId="7" borderId="3" xfId="0" applyFont="1" applyFill="1" applyBorder="1" applyAlignment="1">
      <alignment horizontal="centerContinuous"/>
    </xf>
    <xf numFmtId="0" fontId="1" fillId="7" borderId="4" xfId="0" applyFont="1" applyFill="1" applyBorder="1" applyAlignment="1">
      <alignment horizontal="centerContinuous"/>
    </xf>
    <xf numFmtId="0" fontId="1" fillId="7" borderId="8" xfId="0" quotePrefix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Continuous"/>
    </xf>
    <xf numFmtId="0" fontId="1" fillId="0" borderId="20" xfId="0" applyFont="1" applyBorder="1"/>
    <xf numFmtId="0" fontId="1" fillId="0" borderId="1" xfId="0" applyFont="1" applyBorder="1"/>
    <xf numFmtId="0" fontId="2" fillId="0" borderId="0" xfId="0" quotePrefix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stipendi</a:t>
            </a:r>
          </a:p>
        </c:rich>
      </c:tx>
      <c:layout>
        <c:manualLayout>
          <c:xMode val="edge"/>
          <c:yMode val="edge"/>
          <c:x val="0.45571115130535333"/>
          <c:y val="3.84628279401609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963893913169167E-2"/>
          <c:y val="0.19231413970080474"/>
          <c:w val="0.79960428863300426"/>
          <c:h val="0.54809529814729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stip_percentili!$G$16</c:f>
              <c:strCache>
                <c:ptCount val="1"/>
                <c:pt idx="0">
                  <c:v>frequenze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stip_percentili!$F$17:$F$23</c:f>
              <c:numCache>
                <c:formatCode>General</c:formatCode>
                <c:ptCount val="7"/>
                <c:pt idx="0">
                  <c:v>40</c:v>
                </c:pt>
                <c:pt idx="1">
                  <c:v>60</c:v>
                </c:pt>
                <c:pt idx="2">
                  <c:v>80</c:v>
                </c:pt>
                <c:pt idx="3">
                  <c:v>100</c:v>
                </c:pt>
                <c:pt idx="4">
                  <c:v>120</c:v>
                </c:pt>
                <c:pt idx="5">
                  <c:v>140</c:v>
                </c:pt>
                <c:pt idx="6">
                  <c:v>160</c:v>
                </c:pt>
              </c:numCache>
            </c:numRef>
          </c:cat>
          <c:val>
            <c:numRef>
              <c:f>stip_percentili!$G$17:$G$23</c:f>
              <c:numCache>
                <c:formatCode>General</c:formatCode>
                <c:ptCount val="7"/>
                <c:pt idx="0">
                  <c:v>42</c:v>
                </c:pt>
                <c:pt idx="1">
                  <c:v>21</c:v>
                </c:pt>
                <c:pt idx="2">
                  <c:v>5</c:v>
                </c:pt>
                <c:pt idx="3">
                  <c:v>4</c:v>
                </c:pt>
                <c:pt idx="4">
                  <c:v>1</c:v>
                </c:pt>
                <c:pt idx="5">
                  <c:v>5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C2-5245-842F-6B3C0CC75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2293615"/>
        <c:axId val="1"/>
      </c:barChart>
      <c:catAx>
        <c:axId val="20122936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classi stipendi</a:t>
                </a:r>
              </a:p>
            </c:rich>
          </c:tx>
          <c:layout>
            <c:manualLayout>
              <c:xMode val="edge"/>
              <c:yMode val="edge"/>
              <c:x val="0.3987472573921842"/>
              <c:y val="0.83175865420598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20122936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54411182161953"/>
          <c:y val="0.4423225213118509"/>
          <c:w val="9.7049597037251176E-2"/>
          <c:h val="6.25020954027615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>
      <c:oddHeader>&amp;A</c:oddHeader>
      <c:oddFooter>Pagina &amp;P</c:oddFooter>
    </c:headerFooter>
    <c:pageMargins b="1" l="0.75" r="0.75" t="1" header="0.5" footer="0.5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596900</xdr:colOff>
      <xdr:row>18</xdr:row>
      <xdr:rowOff>114300</xdr:rowOff>
    </xdr:from>
    <xdr:to>
      <xdr:col>9</xdr:col>
      <xdr:colOff>215900</xdr:colOff>
      <xdr:row>38</xdr:row>
      <xdr:rowOff>25400</xdr:rowOff>
    </xdr:to>
    <xdr:sp macro="" textlink="">
      <xdr:nvSpPr>
        <xdr:cNvPr id="1025" name="Testo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943100" y="3213100"/>
          <a:ext cx="4330700" cy="3251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QUARTILE &amp; PERCENTILE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Dato un insieme </a:t>
          </a:r>
          <a:r>
            <a:rPr lang="it-IT" sz="1000" b="0" i="0" u="sng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ordinato</a:t>
          </a:r>
          <a:r>
            <a:rPr lang="it-IT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 di numeri il quartile è quell'indice di posizione che indica il valore delle quarte parti in cui si suddivide l'insieme. Il percentile le centesime parti.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Con il foglio elettronico non vi è bisogno di ordinare l'insime di numeri, si applica la formula che presenta la seguente sintassi:</a:t>
          </a:r>
        </a:p>
        <a:p>
          <a:pPr algn="l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 pitchFamily="2" charset="0"/>
            <a:cs typeface="Arial" pitchFamily="2" charset="0"/>
          </a:endParaRPr>
        </a:p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=QUARTILE(matrice;argomento)</a:t>
          </a:r>
        </a:p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matrice </a:t>
          </a: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è l'insieme di numeri non ordinato</a:t>
          </a:r>
          <a:endParaRPr lang="it-IT" sz="1000" b="1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argomento</a:t>
          </a: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 può essere: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0       la funzione restituisce il valore minimo della matrice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1       la funzione restitusce il primo quartile o il 25° percentile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2       la funzione restitusce il secondo quartile (mediana) o 50° perc.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3       la funzione restituisce il terzo quartile o il 75° percentile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4       la funzione restituisce il valore massimo della matrice</a:t>
          </a:r>
        </a:p>
        <a:p>
          <a:pPr algn="l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=PERCENTILE(matrice;k)</a:t>
          </a:r>
        </a:p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k </a:t>
          </a: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è un valore compreso tra 0 e 1 e corrisponde al k-esimo valore in percentile richiesto, ad esempio 25° percentile k=0,25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25</xdr:row>
      <xdr:rowOff>0</xdr:rowOff>
    </xdr:from>
    <xdr:to>
      <xdr:col>9</xdr:col>
      <xdr:colOff>25400</xdr:colOff>
      <xdr:row>41</xdr:row>
      <xdr:rowOff>0</xdr:rowOff>
    </xdr:to>
    <xdr:graphicFrame macro="">
      <xdr:nvGraphicFramePr>
        <xdr:cNvPr id="2051" name="Grafico 3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51</xdr:row>
      <xdr:rowOff>101600</xdr:rowOff>
    </xdr:from>
    <xdr:to>
      <xdr:col>0</xdr:col>
      <xdr:colOff>0</xdr:colOff>
      <xdr:row>52</xdr:row>
      <xdr:rowOff>101600</xdr:rowOff>
    </xdr:to>
    <xdr:sp macro="" textlink="">
      <xdr:nvSpPr>
        <xdr:cNvPr id="2054" name="Line 6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>
          <a:spLocks noChangeShapeType="1"/>
        </xdr:cNvSpPr>
      </xdr:nvSpPr>
      <xdr:spPr bwMode="auto">
        <a:xfrm>
          <a:off x="0" y="8839200"/>
          <a:ext cx="0" cy="165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660400</xdr:colOff>
      <xdr:row>52</xdr:row>
      <xdr:rowOff>152400</xdr:rowOff>
    </xdr:from>
    <xdr:to>
      <xdr:col>5</xdr:col>
      <xdr:colOff>12700</xdr:colOff>
      <xdr:row>52</xdr:row>
      <xdr:rowOff>152400</xdr:rowOff>
    </xdr:to>
    <xdr:sp macro="" textlink="">
      <xdr:nvSpPr>
        <xdr:cNvPr id="2052" name="Line 4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SpPr>
          <a:spLocks noChangeShapeType="1"/>
        </xdr:cNvSpPr>
      </xdr:nvSpPr>
      <xdr:spPr bwMode="auto">
        <a:xfrm>
          <a:off x="660400" y="9055100"/>
          <a:ext cx="2717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52</xdr:row>
      <xdr:rowOff>101600</xdr:rowOff>
    </xdr:from>
    <xdr:to>
      <xdr:col>2</xdr:col>
      <xdr:colOff>0</xdr:colOff>
      <xdr:row>53</xdr:row>
      <xdr:rowOff>101600</xdr:rowOff>
    </xdr:to>
    <xdr:sp macro="" textlink="">
      <xdr:nvSpPr>
        <xdr:cNvPr id="2053" name="Line 5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>
          <a:spLocks noChangeShapeType="1"/>
        </xdr:cNvSpPr>
      </xdr:nvSpPr>
      <xdr:spPr bwMode="auto">
        <a:xfrm>
          <a:off x="1346200" y="9004300"/>
          <a:ext cx="0" cy="165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88900</xdr:rowOff>
    </xdr:from>
    <xdr:to>
      <xdr:col>3</xdr:col>
      <xdr:colOff>0</xdr:colOff>
      <xdr:row>53</xdr:row>
      <xdr:rowOff>88900</xdr:rowOff>
    </xdr:to>
    <xdr:sp macro="" textlink="">
      <xdr:nvSpPr>
        <xdr:cNvPr id="2055" name="Line 7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>
          <a:spLocks noChangeShapeType="1"/>
        </xdr:cNvSpPr>
      </xdr:nvSpPr>
      <xdr:spPr bwMode="auto">
        <a:xfrm>
          <a:off x="2019300" y="8991600"/>
          <a:ext cx="0" cy="165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52</xdr:row>
      <xdr:rowOff>76200</xdr:rowOff>
    </xdr:from>
    <xdr:to>
      <xdr:col>4</xdr:col>
      <xdr:colOff>0</xdr:colOff>
      <xdr:row>53</xdr:row>
      <xdr:rowOff>76200</xdr:rowOff>
    </xdr:to>
    <xdr:sp macro="" textlink="">
      <xdr:nvSpPr>
        <xdr:cNvPr id="2056" name="Line 8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>
          <a:spLocks noChangeShapeType="1"/>
        </xdr:cNvSpPr>
      </xdr:nvSpPr>
      <xdr:spPr bwMode="auto">
        <a:xfrm>
          <a:off x="2692400" y="8978900"/>
          <a:ext cx="0" cy="165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52</xdr:row>
      <xdr:rowOff>76200</xdr:rowOff>
    </xdr:from>
    <xdr:to>
      <xdr:col>5</xdr:col>
      <xdr:colOff>0</xdr:colOff>
      <xdr:row>53</xdr:row>
      <xdr:rowOff>76200</xdr:rowOff>
    </xdr:to>
    <xdr:sp macro="" textlink="">
      <xdr:nvSpPr>
        <xdr:cNvPr id="2057" name="Line 9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>
          <a:spLocks noChangeShapeType="1"/>
        </xdr:cNvSpPr>
      </xdr:nvSpPr>
      <xdr:spPr bwMode="auto">
        <a:xfrm>
          <a:off x="3365500" y="8978900"/>
          <a:ext cx="0" cy="165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52</xdr:row>
      <xdr:rowOff>63500</xdr:rowOff>
    </xdr:from>
    <xdr:to>
      <xdr:col>1</xdr:col>
      <xdr:colOff>0</xdr:colOff>
      <xdr:row>53</xdr:row>
      <xdr:rowOff>63500</xdr:rowOff>
    </xdr:to>
    <xdr:sp macro="" textlink="">
      <xdr:nvSpPr>
        <xdr:cNvPr id="2058" name="Line 10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>
          <a:spLocks noChangeShapeType="1"/>
        </xdr:cNvSpPr>
      </xdr:nvSpPr>
      <xdr:spPr bwMode="auto">
        <a:xfrm>
          <a:off x="673100" y="8966200"/>
          <a:ext cx="0" cy="165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558800</xdr:colOff>
      <xdr:row>53</xdr:row>
      <xdr:rowOff>101600</xdr:rowOff>
    </xdr:from>
    <xdr:to>
      <xdr:col>1</xdr:col>
      <xdr:colOff>114300</xdr:colOff>
      <xdr:row>54</xdr:row>
      <xdr:rowOff>152400</xdr:rowOff>
    </xdr:to>
    <xdr:sp macro="" textlink="">
      <xdr:nvSpPr>
        <xdr:cNvPr id="2059" name="Testo 11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>
          <a:spLocks noChangeArrowheads="1"/>
        </xdr:cNvSpPr>
      </xdr:nvSpPr>
      <xdr:spPr bwMode="auto">
        <a:xfrm>
          <a:off x="558800" y="9169400"/>
          <a:ext cx="2286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24</a:t>
          </a:r>
        </a:p>
      </xdr:txBody>
    </xdr:sp>
    <xdr:clientData/>
  </xdr:twoCellAnchor>
  <xdr:twoCellAnchor>
    <xdr:from>
      <xdr:col>4</xdr:col>
      <xdr:colOff>520700</xdr:colOff>
      <xdr:row>53</xdr:row>
      <xdr:rowOff>101600</xdr:rowOff>
    </xdr:from>
    <xdr:to>
      <xdr:col>5</xdr:col>
      <xdr:colOff>190500</xdr:colOff>
      <xdr:row>55</xdr:row>
      <xdr:rowOff>0</xdr:rowOff>
    </xdr:to>
    <xdr:sp macro="" textlink="">
      <xdr:nvSpPr>
        <xdr:cNvPr id="2060" name="Testo 12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>
          <a:spLocks noChangeArrowheads="1"/>
        </xdr:cNvSpPr>
      </xdr:nvSpPr>
      <xdr:spPr bwMode="auto">
        <a:xfrm>
          <a:off x="3213100" y="9169400"/>
          <a:ext cx="34290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it-IT" sz="8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148</a:t>
          </a:r>
        </a:p>
      </xdr:txBody>
    </xdr:sp>
    <xdr:clientData/>
  </xdr:twoCellAnchor>
  <xdr:twoCellAnchor>
    <xdr:from>
      <xdr:col>1</xdr:col>
      <xdr:colOff>584200</xdr:colOff>
      <xdr:row>53</xdr:row>
      <xdr:rowOff>114300</xdr:rowOff>
    </xdr:from>
    <xdr:to>
      <xdr:col>2</xdr:col>
      <xdr:colOff>139700</xdr:colOff>
      <xdr:row>55</xdr:row>
      <xdr:rowOff>12700</xdr:rowOff>
    </xdr:to>
    <xdr:sp macro="" textlink="">
      <xdr:nvSpPr>
        <xdr:cNvPr id="2061" name="Testo 13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>
          <a:spLocks noChangeArrowheads="1"/>
        </xdr:cNvSpPr>
      </xdr:nvSpPr>
      <xdr:spPr bwMode="auto">
        <a:xfrm>
          <a:off x="1257300" y="9182100"/>
          <a:ext cx="22860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30</a:t>
          </a:r>
        </a:p>
      </xdr:txBody>
    </xdr:sp>
    <xdr:clientData/>
  </xdr:twoCellAnchor>
  <xdr:twoCellAnchor>
    <xdr:from>
      <xdr:col>3</xdr:col>
      <xdr:colOff>571500</xdr:colOff>
      <xdr:row>53</xdr:row>
      <xdr:rowOff>101600</xdr:rowOff>
    </xdr:from>
    <xdr:to>
      <xdr:col>4</xdr:col>
      <xdr:colOff>127000</xdr:colOff>
      <xdr:row>54</xdr:row>
      <xdr:rowOff>152400</xdr:rowOff>
    </xdr:to>
    <xdr:sp macro="" textlink="">
      <xdr:nvSpPr>
        <xdr:cNvPr id="2062" name="Testo 14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>
          <a:spLocks noChangeArrowheads="1"/>
        </xdr:cNvSpPr>
      </xdr:nvSpPr>
      <xdr:spPr bwMode="auto">
        <a:xfrm>
          <a:off x="2590800" y="9169400"/>
          <a:ext cx="2286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57</a:t>
          </a:r>
        </a:p>
      </xdr:txBody>
    </xdr:sp>
    <xdr:clientData/>
  </xdr:twoCellAnchor>
  <xdr:twoCellAnchor>
    <xdr:from>
      <xdr:col>2</xdr:col>
      <xdr:colOff>558800</xdr:colOff>
      <xdr:row>53</xdr:row>
      <xdr:rowOff>101600</xdr:rowOff>
    </xdr:from>
    <xdr:to>
      <xdr:col>3</xdr:col>
      <xdr:colOff>114300</xdr:colOff>
      <xdr:row>55</xdr:row>
      <xdr:rowOff>0</xdr:rowOff>
    </xdr:to>
    <xdr:sp macro="" textlink="">
      <xdr:nvSpPr>
        <xdr:cNvPr id="2063" name="Testo 15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SpPr txBox="1">
          <a:spLocks noChangeArrowheads="1"/>
        </xdr:cNvSpPr>
      </xdr:nvSpPr>
      <xdr:spPr bwMode="auto">
        <a:xfrm>
          <a:off x="1905000" y="9169400"/>
          <a:ext cx="22860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38</a:t>
          </a:r>
        </a:p>
      </xdr:txBody>
    </xdr:sp>
    <xdr:clientData/>
  </xdr:twoCellAnchor>
  <xdr:twoCellAnchor>
    <xdr:from>
      <xdr:col>1</xdr:col>
      <xdr:colOff>520700</xdr:colOff>
      <xdr:row>51</xdr:row>
      <xdr:rowOff>63500</xdr:rowOff>
    </xdr:from>
    <xdr:to>
      <xdr:col>2</xdr:col>
      <xdr:colOff>177800</xdr:colOff>
      <xdr:row>52</xdr:row>
      <xdr:rowOff>88900</xdr:rowOff>
    </xdr:to>
    <xdr:sp macro="" textlink="">
      <xdr:nvSpPr>
        <xdr:cNvPr id="2064" name="Testo 16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 txBox="1">
          <a:spLocks noChangeArrowheads="1"/>
        </xdr:cNvSpPr>
      </xdr:nvSpPr>
      <xdr:spPr bwMode="auto">
        <a:xfrm>
          <a:off x="1193800" y="8801100"/>
          <a:ext cx="3302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Q1</a:t>
          </a:r>
        </a:p>
      </xdr:txBody>
    </xdr:sp>
    <xdr:clientData/>
  </xdr:twoCellAnchor>
  <xdr:twoCellAnchor>
    <xdr:from>
      <xdr:col>2</xdr:col>
      <xdr:colOff>495300</xdr:colOff>
      <xdr:row>51</xdr:row>
      <xdr:rowOff>50800</xdr:rowOff>
    </xdr:from>
    <xdr:to>
      <xdr:col>3</xdr:col>
      <xdr:colOff>152400</xdr:colOff>
      <xdr:row>52</xdr:row>
      <xdr:rowOff>76200</xdr:rowOff>
    </xdr:to>
    <xdr:sp macro="" textlink="">
      <xdr:nvSpPr>
        <xdr:cNvPr id="2065" name="Testo 17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SpPr txBox="1">
          <a:spLocks noChangeArrowheads="1"/>
        </xdr:cNvSpPr>
      </xdr:nvSpPr>
      <xdr:spPr bwMode="auto">
        <a:xfrm>
          <a:off x="1841500" y="8788400"/>
          <a:ext cx="3302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Q2</a:t>
          </a:r>
        </a:p>
      </xdr:txBody>
    </xdr:sp>
    <xdr:clientData/>
  </xdr:twoCellAnchor>
  <xdr:twoCellAnchor>
    <xdr:from>
      <xdr:col>3</xdr:col>
      <xdr:colOff>482600</xdr:colOff>
      <xdr:row>51</xdr:row>
      <xdr:rowOff>38100</xdr:rowOff>
    </xdr:from>
    <xdr:to>
      <xdr:col>4</xdr:col>
      <xdr:colOff>152400</xdr:colOff>
      <xdr:row>52</xdr:row>
      <xdr:rowOff>63500</xdr:rowOff>
    </xdr:to>
    <xdr:sp macro="" textlink="">
      <xdr:nvSpPr>
        <xdr:cNvPr id="2066" name="Testo 18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SpPr txBox="1">
          <a:spLocks noChangeArrowheads="1"/>
        </xdr:cNvSpPr>
      </xdr:nvSpPr>
      <xdr:spPr bwMode="auto">
        <a:xfrm>
          <a:off x="2501900" y="8775700"/>
          <a:ext cx="3429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Q3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393700</xdr:colOff>
      <xdr:row>21</xdr:row>
      <xdr:rowOff>25400</xdr:rowOff>
    </xdr:from>
    <xdr:to>
      <xdr:col>7</xdr:col>
      <xdr:colOff>25400</xdr:colOff>
      <xdr:row>28</xdr:row>
      <xdr:rowOff>50800</xdr:rowOff>
    </xdr:to>
    <xdr:sp macro="" textlink="">
      <xdr:nvSpPr>
        <xdr:cNvPr id="3073" name="Testo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 txBox="1">
          <a:spLocks noChangeArrowheads="1"/>
        </xdr:cNvSpPr>
      </xdr:nvSpPr>
      <xdr:spPr bwMode="auto">
        <a:xfrm>
          <a:off x="2413000" y="3556000"/>
          <a:ext cx="2324100" cy="1181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Media ponderata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Il peso delle prove è così ripartito: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pr1, pr2, pr3, pr4 con peso 15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pr5, pr6 con peso 20.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Quindi la formula della media ponderata è:</a:t>
          </a:r>
        </a:p>
        <a:p>
          <a:pPr algn="l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 charset="0"/>
            <a:cs typeface="Arial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533400</xdr:colOff>
          <xdr:row>26</xdr:row>
          <xdr:rowOff>38100</xdr:rowOff>
        </xdr:from>
        <xdr:to>
          <xdr:col>10</xdr:col>
          <xdr:colOff>241300</xdr:colOff>
          <xdr:row>29</xdr:row>
          <xdr:rowOff>139700</xdr:rowOff>
        </xdr:to>
        <xdr:sp macro="" textlink="">
          <xdr:nvSpPr>
            <xdr:cNvPr id="3074" name="Immagine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139700</xdr:colOff>
      <xdr:row>3</xdr:row>
      <xdr:rowOff>114300</xdr:rowOff>
    </xdr:from>
    <xdr:to>
      <xdr:col>5</xdr:col>
      <xdr:colOff>406400</xdr:colOff>
      <xdr:row>6</xdr:row>
      <xdr:rowOff>139700</xdr:rowOff>
    </xdr:to>
    <xdr:sp macro="" textlink="">
      <xdr:nvSpPr>
        <xdr:cNvPr id="4097" name="Testo 1">
          <a:extLst>
            <a:ext uri="{FF2B5EF4-FFF2-40B4-BE49-F238E27FC236}">
              <a16:creationId xmlns:a16="http://schemas.microsoft.com/office/drawing/2014/main" id="{00000000-0008-0000-0400-000001100000}"/>
            </a:ext>
          </a:extLst>
        </xdr:cNvPr>
        <xdr:cNvSpPr txBox="1">
          <a:spLocks noChangeArrowheads="1"/>
        </xdr:cNvSpPr>
      </xdr:nvSpPr>
      <xdr:spPr bwMode="auto">
        <a:xfrm>
          <a:off x="139700" y="622300"/>
          <a:ext cx="3632200" cy="520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Dati i seguenti numeri calcolare le tre medie.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2, 3, 5, 5, 3, 7, 8, 2, 4, 5, 5, 6, 9, 4, 3, 8, 8, 7, 6, 5, 4, 2, 1 </a:t>
          </a:r>
        </a:p>
      </xdr:txBody>
    </xdr:sp>
    <xdr:clientData/>
  </xdr:twoCellAnchor>
  <xdr:twoCellAnchor>
    <xdr:from>
      <xdr:col>0</xdr:col>
      <xdr:colOff>152400</xdr:colOff>
      <xdr:row>11</xdr:row>
      <xdr:rowOff>114300</xdr:rowOff>
    </xdr:from>
    <xdr:to>
      <xdr:col>8</xdr:col>
      <xdr:colOff>266700</xdr:colOff>
      <xdr:row>14</xdr:row>
      <xdr:rowOff>139700</xdr:rowOff>
    </xdr:to>
    <xdr:sp macro="" textlink="">
      <xdr:nvSpPr>
        <xdr:cNvPr id="4098" name="Testo 2">
          <a:extLst>
            <a:ext uri="{FF2B5EF4-FFF2-40B4-BE49-F238E27FC236}">
              <a16:creationId xmlns:a16="http://schemas.microsoft.com/office/drawing/2014/main" id="{00000000-0008-0000-0400-000002100000}"/>
            </a:ext>
          </a:extLst>
        </xdr:cNvPr>
        <xdr:cNvSpPr txBox="1">
          <a:spLocks noChangeArrowheads="1"/>
        </xdr:cNvSpPr>
      </xdr:nvSpPr>
      <xdr:spPr bwMode="auto">
        <a:xfrm>
          <a:off x="152400" y="1943100"/>
          <a:ext cx="5499100" cy="520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Dati i seguenti numeri calcolare le tre medie.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2,5; 3,1; 5,4; 5,6; 3,8; 7,1; 8,5; 2,5; 4,3; 5,2; 5,3; 6,7; 9,1; 4,9; 3,3; 8,2; 8,1; 7,6; 6,8; 5,4; 4,1; 2,1; 1,0. </a:t>
          </a:r>
        </a:p>
      </xdr:txBody>
    </xdr:sp>
    <xdr:clientData/>
  </xdr:twoCellAnchor>
  <xdr:twoCellAnchor>
    <xdr:from>
      <xdr:col>0</xdr:col>
      <xdr:colOff>393700</xdr:colOff>
      <xdr:row>18</xdr:row>
      <xdr:rowOff>0</xdr:rowOff>
    </xdr:from>
    <xdr:to>
      <xdr:col>5</xdr:col>
      <xdr:colOff>63500</xdr:colOff>
      <xdr:row>19</xdr:row>
      <xdr:rowOff>101600</xdr:rowOff>
    </xdr:to>
    <xdr:sp macro="" textlink="">
      <xdr:nvSpPr>
        <xdr:cNvPr id="4099" name="Testo 3">
          <a:extLst>
            <a:ext uri="{FF2B5EF4-FFF2-40B4-BE49-F238E27FC236}">
              <a16:creationId xmlns:a16="http://schemas.microsoft.com/office/drawing/2014/main" id="{00000000-0008-0000-0400-000003100000}"/>
            </a:ext>
          </a:extLst>
        </xdr:cNvPr>
        <xdr:cNvSpPr txBox="1">
          <a:spLocks noChangeArrowheads="1"/>
        </xdr:cNvSpPr>
      </xdr:nvSpPr>
      <xdr:spPr bwMode="auto">
        <a:xfrm>
          <a:off x="393700" y="2984500"/>
          <a:ext cx="303530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Con le due serie precedenti calcolare i quartili.</a:t>
          </a:r>
        </a:p>
      </xdr:txBody>
    </xdr:sp>
    <xdr:clientData/>
  </xdr:twoCellAnchor>
  <xdr:twoCellAnchor>
    <xdr:from>
      <xdr:col>0</xdr:col>
      <xdr:colOff>114300</xdr:colOff>
      <xdr:row>38</xdr:row>
      <xdr:rowOff>139700</xdr:rowOff>
    </xdr:from>
    <xdr:to>
      <xdr:col>7</xdr:col>
      <xdr:colOff>647700</xdr:colOff>
      <xdr:row>41</xdr:row>
      <xdr:rowOff>63500</xdr:rowOff>
    </xdr:to>
    <xdr:sp macro="" textlink="">
      <xdr:nvSpPr>
        <xdr:cNvPr id="4100" name="Testo 4">
          <a:extLst>
            <a:ext uri="{FF2B5EF4-FFF2-40B4-BE49-F238E27FC236}">
              <a16:creationId xmlns:a16="http://schemas.microsoft.com/office/drawing/2014/main" id="{00000000-0008-0000-0400-000004100000}"/>
            </a:ext>
          </a:extLst>
        </xdr:cNvPr>
        <xdr:cNvSpPr txBox="1">
          <a:spLocks noChangeArrowheads="1"/>
        </xdr:cNvSpPr>
      </xdr:nvSpPr>
      <xdr:spPr bwMode="auto">
        <a:xfrm>
          <a:off x="114300" y="6451600"/>
          <a:ext cx="5245100" cy="419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Calcolare la media ponderata ripartendo il peso delle prove nel seguente modo: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 charset="0"/>
              <a:cs typeface="Arial" charset="0"/>
            </a:rPr>
            <a:t>peso pr1=12   peso pr2=18   peso pr3=20  peso pr4=10  peso pr5=25 peso pr6=15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wmf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zoomScale="150" zoomScaleNormal="150" workbookViewId="0"/>
  </sheetViews>
  <sheetFormatPr baseColWidth="10" defaultRowHeight="13" x14ac:dyDescent="0.15"/>
  <cols>
    <col min="1" max="256" width="8.83203125" customWidth="1"/>
  </cols>
  <sheetData>
    <row r="1" spans="1:9" ht="16" x14ac:dyDescent="0.2">
      <c r="A1" s="7" t="s">
        <v>0</v>
      </c>
      <c r="B1" s="7"/>
    </row>
    <row r="3" spans="1:9" ht="14" thickBot="1" x14ac:dyDescent="0.2">
      <c r="A3" t="s">
        <v>1</v>
      </c>
    </row>
    <row r="4" spans="1:9" ht="14" thickBot="1" x14ac:dyDescent="0.2">
      <c r="A4" s="11" t="s">
        <v>2</v>
      </c>
      <c r="C4" s="13" t="s">
        <v>3</v>
      </c>
      <c r="D4" s="14"/>
      <c r="E4" s="19">
        <f>AVERAGE(vet_1)</f>
        <v>7.4615384615384617</v>
      </c>
      <c r="G4" s="12" t="s">
        <v>4</v>
      </c>
    </row>
    <row r="5" spans="1:9" x14ac:dyDescent="0.15">
      <c r="A5" s="8">
        <v>5</v>
      </c>
      <c r="C5" s="15" t="s">
        <v>5</v>
      </c>
      <c r="D5" s="16"/>
      <c r="E5" s="20">
        <f>GEOMEAN(vet_1)</f>
        <v>6.621423826691105</v>
      </c>
      <c r="G5" s="12" t="s">
        <v>6</v>
      </c>
    </row>
    <row r="6" spans="1:9" ht="14" thickBot="1" x14ac:dyDescent="0.2">
      <c r="A6" s="9">
        <v>8</v>
      </c>
      <c r="C6" s="17" t="s">
        <v>7</v>
      </c>
      <c r="D6" s="18"/>
      <c r="E6" s="21">
        <f>HARMEAN(vet_1)</f>
        <v>5.6678200692041525</v>
      </c>
      <c r="G6" s="12" t="s">
        <v>8</v>
      </c>
    </row>
    <row r="7" spans="1:9" x14ac:dyDescent="0.15">
      <c r="A7" s="9">
        <v>2</v>
      </c>
    </row>
    <row r="8" spans="1:9" ht="14" thickBot="1" x14ac:dyDescent="0.2">
      <c r="A8" s="9">
        <v>3</v>
      </c>
    </row>
    <row r="9" spans="1:9" ht="14" thickBot="1" x14ac:dyDescent="0.2">
      <c r="A9" s="9">
        <v>12</v>
      </c>
      <c r="C9" s="23" t="s">
        <v>9</v>
      </c>
      <c r="D9" s="24"/>
    </row>
    <row r="10" spans="1:9" ht="14" thickBot="1" x14ac:dyDescent="0.2">
      <c r="A10" s="9">
        <v>5</v>
      </c>
      <c r="C10" s="32">
        <f>QUARTILE({2,3,5,5,6,6,8,8,9,9,10,12,14},1)</f>
        <v>5</v>
      </c>
      <c r="D10" s="33" t="s">
        <v>10</v>
      </c>
    </row>
    <row r="11" spans="1:9" x14ac:dyDescent="0.15">
      <c r="A11" s="9">
        <v>14</v>
      </c>
    </row>
    <row r="12" spans="1:9" x14ac:dyDescent="0.15">
      <c r="A12" s="9">
        <v>8</v>
      </c>
      <c r="E12" t="s">
        <v>11</v>
      </c>
    </row>
    <row r="13" spans="1:9" x14ac:dyDescent="0.15">
      <c r="A13" s="9">
        <v>6</v>
      </c>
      <c r="C13" s="12" t="s">
        <v>12</v>
      </c>
      <c r="E13" s="25">
        <v>0</v>
      </c>
      <c r="F13" s="12" t="s">
        <v>13</v>
      </c>
      <c r="I13" s="26">
        <f t="shared" ref="I13:I17" si="0">QUARTILE(vet_1,E13)</f>
        <v>2</v>
      </c>
    </row>
    <row r="14" spans="1:9" x14ac:dyDescent="0.15">
      <c r="A14" s="9">
        <v>6</v>
      </c>
      <c r="C14" t="s">
        <v>9</v>
      </c>
      <c r="E14" s="25">
        <v>1</v>
      </c>
      <c r="F14" s="12" t="s">
        <v>14</v>
      </c>
      <c r="I14" s="26">
        <f t="shared" si="0"/>
        <v>5</v>
      </c>
    </row>
    <row r="15" spans="1:9" x14ac:dyDescent="0.15">
      <c r="A15" s="9">
        <v>9</v>
      </c>
      <c r="C15" t="s">
        <v>15</v>
      </c>
      <c r="E15" s="25">
        <v>2</v>
      </c>
      <c r="F15" s="12" t="s">
        <v>16</v>
      </c>
      <c r="I15" s="26">
        <f t="shared" si="0"/>
        <v>8</v>
      </c>
    </row>
    <row r="16" spans="1:9" x14ac:dyDescent="0.15">
      <c r="A16" s="9">
        <v>9</v>
      </c>
      <c r="C16" t="s">
        <v>17</v>
      </c>
      <c r="E16" s="25">
        <v>3</v>
      </c>
      <c r="F16" s="12" t="s">
        <v>18</v>
      </c>
      <c r="I16" s="26">
        <f t="shared" si="0"/>
        <v>9</v>
      </c>
    </row>
    <row r="17" spans="1:9" ht="14" thickBot="1" x14ac:dyDescent="0.2">
      <c r="A17" s="10">
        <v>10</v>
      </c>
      <c r="C17" t="s">
        <v>19</v>
      </c>
      <c r="E17" s="25">
        <v>4</v>
      </c>
      <c r="F17" s="12" t="s">
        <v>20</v>
      </c>
      <c r="I17" s="26">
        <f t="shared" si="0"/>
        <v>14</v>
      </c>
    </row>
    <row r="19" spans="1:9" ht="14" thickBot="1" x14ac:dyDescent="0.2"/>
    <row r="20" spans="1:9" ht="14" thickBot="1" x14ac:dyDescent="0.2">
      <c r="A20" s="22" t="s">
        <v>21</v>
      </c>
    </row>
    <row r="21" spans="1:9" x14ac:dyDescent="0.15">
      <c r="A21" s="27">
        <v>2</v>
      </c>
      <c r="B21" t="s">
        <v>12</v>
      </c>
    </row>
    <row r="22" spans="1:9" x14ac:dyDescent="0.15">
      <c r="A22" s="9">
        <v>3</v>
      </c>
    </row>
    <row r="23" spans="1:9" x14ac:dyDescent="0.15">
      <c r="A23" s="9">
        <v>5</v>
      </c>
    </row>
    <row r="24" spans="1:9" x14ac:dyDescent="0.15">
      <c r="A24" s="30">
        <v>5</v>
      </c>
      <c r="B24" t="s">
        <v>9</v>
      </c>
    </row>
    <row r="25" spans="1:9" x14ac:dyDescent="0.15">
      <c r="A25" s="9">
        <v>6</v>
      </c>
    </row>
    <row r="26" spans="1:9" x14ac:dyDescent="0.15">
      <c r="A26" s="9">
        <v>6</v>
      </c>
    </row>
    <row r="27" spans="1:9" x14ac:dyDescent="0.15">
      <c r="A27" s="29">
        <v>8</v>
      </c>
      <c r="B27" t="s">
        <v>22</v>
      </c>
    </row>
    <row r="28" spans="1:9" x14ac:dyDescent="0.15">
      <c r="A28" s="9">
        <v>8</v>
      </c>
    </row>
    <row r="29" spans="1:9" x14ac:dyDescent="0.15">
      <c r="A29" s="9">
        <v>9</v>
      </c>
    </row>
    <row r="30" spans="1:9" x14ac:dyDescent="0.15">
      <c r="A30" s="30">
        <v>9</v>
      </c>
      <c r="B30" t="s">
        <v>17</v>
      </c>
    </row>
    <row r="31" spans="1:9" x14ac:dyDescent="0.15">
      <c r="A31" s="9">
        <v>10</v>
      </c>
    </row>
    <row r="32" spans="1:9" x14ac:dyDescent="0.15">
      <c r="A32" s="9">
        <v>12</v>
      </c>
    </row>
    <row r="33" spans="1:7" ht="14" thickBot="1" x14ac:dyDescent="0.2">
      <c r="A33" s="28">
        <v>14</v>
      </c>
      <c r="B33" t="s">
        <v>19</v>
      </c>
    </row>
    <row r="40" spans="1:7" ht="14" thickBot="1" x14ac:dyDescent="0.2"/>
    <row r="41" spans="1:7" ht="14" thickBot="1" x14ac:dyDescent="0.2">
      <c r="B41" s="34" t="s">
        <v>23</v>
      </c>
      <c r="C41" s="35"/>
      <c r="D41" s="31">
        <f>PERCENTILE(vet_1,0.25)</f>
        <v>5</v>
      </c>
      <c r="E41" s="36" t="s">
        <v>24</v>
      </c>
      <c r="F41" s="37"/>
      <c r="G41" s="38"/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portrait" horizontalDpi="300" verticalDpi="0"/>
  <headerFooter alignWithMargins="0">
    <oddHeader>&amp;A</oddHeader>
    <oddFooter>&amp;F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RowHeight="13" x14ac:dyDescent="0.15"/>
  <cols>
    <col min="1" max="256" width="8.83203125" customWidth="1"/>
  </cols>
  <sheetData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RowHeight="13" x14ac:dyDescent="0.15"/>
  <cols>
    <col min="1" max="256" width="8.83203125" customWidth="1"/>
  </cols>
  <sheetData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baseColWidth="10" defaultRowHeight="13" x14ac:dyDescent="0.15"/>
  <cols>
    <col min="1" max="256" width="8.83203125" customWidth="1"/>
  </cols>
  <sheetData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baseColWidth="10" defaultRowHeight="13" x14ac:dyDescent="0.15"/>
  <cols>
    <col min="1" max="256" width="8.83203125" customWidth="1"/>
  </cols>
  <sheetData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baseColWidth="10" defaultRowHeight="13" x14ac:dyDescent="0.15"/>
  <cols>
    <col min="1" max="256" width="8.83203125" customWidth="1"/>
  </cols>
  <sheetData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9"/>
  <sheetViews>
    <sheetView tabSelected="1" zoomScale="150" zoomScaleNormal="150" workbookViewId="0">
      <selection sqref="A1:D2"/>
    </sheetView>
  </sheetViews>
  <sheetFormatPr baseColWidth="10" defaultRowHeight="13" x14ac:dyDescent="0.15"/>
  <cols>
    <col min="1" max="256" width="8.83203125" customWidth="1"/>
  </cols>
  <sheetData>
    <row r="1" spans="1:9" ht="16" x14ac:dyDescent="0.2">
      <c r="A1" s="7" t="s">
        <v>25</v>
      </c>
    </row>
    <row r="2" spans="1:9" ht="16" x14ac:dyDescent="0.2">
      <c r="B2" s="70" t="s">
        <v>110</v>
      </c>
    </row>
    <row r="3" spans="1:9" ht="14" thickBot="1" x14ac:dyDescent="0.2"/>
    <row r="4" spans="1:9" x14ac:dyDescent="0.15">
      <c r="A4" s="39">
        <v>30</v>
      </c>
      <c r="B4" s="40">
        <v>33</v>
      </c>
      <c r="C4" s="40">
        <v>26</v>
      </c>
      <c r="D4" s="40">
        <v>33</v>
      </c>
      <c r="E4" s="40">
        <v>28</v>
      </c>
      <c r="F4" s="40">
        <v>53</v>
      </c>
      <c r="G4" s="40">
        <v>52</v>
      </c>
      <c r="H4" s="40">
        <v>66</v>
      </c>
      <c r="I4" s="41">
        <v>148</v>
      </c>
    </row>
    <row r="5" spans="1:9" x14ac:dyDescent="0.15">
      <c r="A5" s="42">
        <v>36</v>
      </c>
      <c r="B5" s="1">
        <v>33</v>
      </c>
      <c r="C5" s="1">
        <v>31</v>
      </c>
      <c r="D5" s="1">
        <v>26</v>
      </c>
      <c r="E5" s="1">
        <v>38</v>
      </c>
      <c r="F5" s="1">
        <v>50</v>
      </c>
      <c r="G5" s="1">
        <v>56</v>
      </c>
      <c r="H5" s="1">
        <v>84</v>
      </c>
      <c r="I5" s="43">
        <v>144</v>
      </c>
    </row>
    <row r="6" spans="1:9" x14ac:dyDescent="0.15">
      <c r="A6" s="42">
        <v>24</v>
      </c>
      <c r="B6" s="1">
        <v>27</v>
      </c>
      <c r="C6" s="1">
        <v>25</v>
      </c>
      <c r="D6" s="1">
        <v>26</v>
      </c>
      <c r="E6" s="1">
        <v>30</v>
      </c>
      <c r="F6" s="1">
        <v>44</v>
      </c>
      <c r="G6" s="1">
        <v>42</v>
      </c>
      <c r="H6" s="1">
        <v>82</v>
      </c>
      <c r="I6" s="43">
        <v>136</v>
      </c>
    </row>
    <row r="7" spans="1:9" x14ac:dyDescent="0.15">
      <c r="A7" s="42">
        <v>34</v>
      </c>
      <c r="B7" s="1">
        <v>39</v>
      </c>
      <c r="C7" s="1">
        <v>25</v>
      </c>
      <c r="D7" s="1">
        <v>27</v>
      </c>
      <c r="E7" s="1">
        <v>36</v>
      </c>
      <c r="F7" s="1">
        <v>50</v>
      </c>
      <c r="G7" s="1">
        <v>48</v>
      </c>
      <c r="H7" s="1">
        <v>66</v>
      </c>
      <c r="I7" s="43">
        <v>138</v>
      </c>
    </row>
    <row r="8" spans="1:9" x14ac:dyDescent="0.15">
      <c r="A8" s="42">
        <v>41</v>
      </c>
      <c r="B8" s="1">
        <v>34</v>
      </c>
      <c r="C8" s="1">
        <v>25</v>
      </c>
      <c r="D8" s="1">
        <v>38</v>
      </c>
      <c r="E8" s="1">
        <v>31</v>
      </c>
      <c r="F8" s="1">
        <v>50</v>
      </c>
      <c r="G8" s="1">
        <v>51</v>
      </c>
      <c r="H8" s="1">
        <v>68</v>
      </c>
      <c r="I8" s="43">
        <v>123</v>
      </c>
    </row>
    <row r="9" spans="1:9" x14ac:dyDescent="0.15">
      <c r="A9" s="42">
        <v>25</v>
      </c>
      <c r="B9" s="1">
        <v>35</v>
      </c>
      <c r="C9" s="1">
        <v>27</v>
      </c>
      <c r="D9" s="1">
        <v>41</v>
      </c>
      <c r="E9" s="1">
        <v>25</v>
      </c>
      <c r="F9" s="1">
        <v>50</v>
      </c>
      <c r="G9" s="1">
        <v>47</v>
      </c>
      <c r="H9" s="1">
        <v>95</v>
      </c>
      <c r="I9" s="43">
        <v>140</v>
      </c>
    </row>
    <row r="10" spans="1:9" x14ac:dyDescent="0.15">
      <c r="A10" s="42">
        <v>29</v>
      </c>
      <c r="B10" s="1">
        <v>36</v>
      </c>
      <c r="C10" s="1">
        <v>28</v>
      </c>
      <c r="D10" s="1">
        <v>25</v>
      </c>
      <c r="E10" s="1">
        <v>24</v>
      </c>
      <c r="F10" s="1">
        <v>48</v>
      </c>
      <c r="G10" s="1">
        <v>57</v>
      </c>
      <c r="H10" s="1">
        <v>72</v>
      </c>
      <c r="I10" s="43">
        <v>119</v>
      </c>
    </row>
    <row r="11" spans="1:9" x14ac:dyDescent="0.15">
      <c r="A11" s="42">
        <v>33</v>
      </c>
      <c r="B11" s="1">
        <v>28</v>
      </c>
      <c r="C11" s="1">
        <v>30</v>
      </c>
      <c r="D11" s="1">
        <v>24</v>
      </c>
      <c r="E11" s="1">
        <v>33</v>
      </c>
      <c r="F11" s="1">
        <v>45</v>
      </c>
      <c r="G11" s="1">
        <v>58</v>
      </c>
      <c r="H11" s="1">
        <v>84</v>
      </c>
      <c r="I11" s="43">
        <v>140</v>
      </c>
    </row>
    <row r="12" spans="1:9" ht="14" thickBot="1" x14ac:dyDescent="0.2">
      <c r="A12" s="44">
        <v>41</v>
      </c>
      <c r="B12" s="45">
        <v>30</v>
      </c>
      <c r="C12" s="45">
        <v>34</v>
      </c>
      <c r="D12" s="45">
        <v>25</v>
      </c>
      <c r="E12" s="45">
        <v>36</v>
      </c>
      <c r="F12" s="45">
        <v>49</v>
      </c>
      <c r="G12" s="45">
        <v>60</v>
      </c>
      <c r="H12" s="45">
        <v>64</v>
      </c>
      <c r="I12" s="46">
        <v>147</v>
      </c>
    </row>
    <row r="15" spans="1:9" ht="14" thickBot="1" x14ac:dyDescent="0.2"/>
    <row r="16" spans="1:9" ht="14" thickBot="1" x14ac:dyDescent="0.2">
      <c r="A16" s="47" t="s">
        <v>26</v>
      </c>
      <c r="B16" s="48"/>
      <c r="F16" s="49" t="s">
        <v>27</v>
      </c>
      <c r="G16" s="50" t="s">
        <v>28</v>
      </c>
    </row>
    <row r="17" spans="1:10" ht="14" thickBot="1" x14ac:dyDescent="0.2">
      <c r="A17" s="1" t="s">
        <v>29</v>
      </c>
      <c r="B17" s="51">
        <f>COUNT(stip)</f>
        <v>81</v>
      </c>
      <c r="C17" s="58" t="s">
        <v>30</v>
      </c>
      <c r="D17" s="52"/>
      <c r="E17" s="1"/>
      <c r="F17" s="53">
        <v>40</v>
      </c>
      <c r="G17" s="54">
        <f t="array" ref="G17:G23">FREQUENCY(stip,classi)</f>
        <v>42</v>
      </c>
      <c r="H17" s="55" t="s">
        <v>31</v>
      </c>
      <c r="I17" s="56"/>
      <c r="J17" s="57"/>
    </row>
    <row r="18" spans="1:10" ht="14" thickBot="1" x14ac:dyDescent="0.2">
      <c r="A18" s="1" t="s">
        <v>32</v>
      </c>
      <c r="B18" s="51">
        <f>MAX(stip)</f>
        <v>148</v>
      </c>
      <c r="C18" s="58" t="s">
        <v>33</v>
      </c>
      <c r="D18" s="52"/>
      <c r="E18" s="1"/>
      <c r="F18" s="53">
        <v>60</v>
      </c>
      <c r="G18" s="54">
        <v>21</v>
      </c>
    </row>
    <row r="19" spans="1:10" ht="14" thickBot="1" x14ac:dyDescent="0.2">
      <c r="A19" s="1" t="s">
        <v>34</v>
      </c>
      <c r="B19" s="51">
        <f>MIN(stip)</f>
        <v>24</v>
      </c>
      <c r="C19" s="58" t="s">
        <v>35</v>
      </c>
      <c r="D19" s="52"/>
      <c r="E19" s="1"/>
      <c r="F19" s="53">
        <v>80</v>
      </c>
      <c r="G19" s="54">
        <v>5</v>
      </c>
    </row>
    <row r="20" spans="1:10" ht="14" thickBot="1" x14ac:dyDescent="0.2">
      <c r="A20" s="1" t="s">
        <v>36</v>
      </c>
      <c r="B20" s="51">
        <f>B18-B19</f>
        <v>124</v>
      </c>
      <c r="C20" s="58" t="s">
        <v>37</v>
      </c>
      <c r="D20" s="52"/>
      <c r="E20" s="1"/>
      <c r="F20" s="53">
        <v>100</v>
      </c>
      <c r="G20" s="54">
        <v>4</v>
      </c>
    </row>
    <row r="21" spans="1:10" ht="14" thickBot="1" x14ac:dyDescent="0.2">
      <c r="A21" s="1" t="s">
        <v>38</v>
      </c>
      <c r="B21" s="51">
        <f>AVERAGE(stip)</f>
        <v>51.987654320987652</v>
      </c>
      <c r="C21" s="58" t="s">
        <v>39</v>
      </c>
      <c r="D21" s="52"/>
      <c r="E21" s="1"/>
      <c r="F21" s="53">
        <v>120</v>
      </c>
      <c r="G21" s="54">
        <v>1</v>
      </c>
    </row>
    <row r="22" spans="1:10" ht="14" thickBot="1" x14ac:dyDescent="0.2">
      <c r="A22" s="1" t="s">
        <v>40</v>
      </c>
      <c r="B22" s="51">
        <f>STDEVP(stip)</f>
        <v>34.074897109401647</v>
      </c>
      <c r="C22" s="58" t="s">
        <v>41</v>
      </c>
      <c r="D22" s="52"/>
      <c r="F22" s="53">
        <v>140</v>
      </c>
      <c r="G22" s="54">
        <v>5</v>
      </c>
    </row>
    <row r="23" spans="1:10" ht="14" thickBot="1" x14ac:dyDescent="0.2">
      <c r="A23" s="1" t="s">
        <v>42</v>
      </c>
      <c r="B23" s="51">
        <f>MODE(stip)</f>
        <v>25</v>
      </c>
      <c r="C23" s="58" t="s">
        <v>43</v>
      </c>
      <c r="D23" s="52"/>
      <c r="F23" s="53">
        <v>160</v>
      </c>
      <c r="G23" s="54">
        <v>3</v>
      </c>
    </row>
    <row r="24" spans="1:10" ht="14" thickBot="1" x14ac:dyDescent="0.2">
      <c r="A24" s="1" t="s">
        <v>44</v>
      </c>
      <c r="B24" s="51">
        <f>MEDIAN(stip)</f>
        <v>38</v>
      </c>
      <c r="C24" s="58" t="s">
        <v>45</v>
      </c>
      <c r="D24" s="52"/>
      <c r="F24" s="59"/>
      <c r="G24" s="60"/>
    </row>
    <row r="25" spans="1:10" x14ac:dyDescent="0.15">
      <c r="F25" s="59"/>
      <c r="G25" s="60"/>
    </row>
    <row r="43" spans="1:6" ht="14" thickBot="1" x14ac:dyDescent="0.2"/>
    <row r="44" spans="1:6" ht="14" thickBot="1" x14ac:dyDescent="0.2">
      <c r="A44" s="47" t="s">
        <v>46</v>
      </c>
      <c r="B44" s="48"/>
    </row>
    <row r="45" spans="1:6" ht="14" thickBot="1" x14ac:dyDescent="0.2">
      <c r="A45" s="1" t="s">
        <v>12</v>
      </c>
      <c r="B45" s="1"/>
      <c r="C45" s="53">
        <v>0</v>
      </c>
      <c r="D45" s="61">
        <f t="shared" ref="D45:D49" si="0">QUARTILE(stip,C45)</f>
        <v>24</v>
      </c>
      <c r="E45" s="58" t="s">
        <v>47</v>
      </c>
      <c r="F45" s="52"/>
    </row>
    <row r="46" spans="1:6" ht="14" thickBot="1" x14ac:dyDescent="0.2">
      <c r="A46" s="1" t="s">
        <v>9</v>
      </c>
      <c r="B46" s="1"/>
      <c r="C46" s="53">
        <v>1</v>
      </c>
      <c r="D46" s="61">
        <f t="shared" si="0"/>
        <v>30</v>
      </c>
      <c r="E46" s="58" t="s">
        <v>48</v>
      </c>
      <c r="F46" s="52"/>
    </row>
    <row r="47" spans="1:6" ht="14" thickBot="1" x14ac:dyDescent="0.2">
      <c r="A47" s="1" t="s">
        <v>15</v>
      </c>
      <c r="B47" s="1"/>
      <c r="C47" s="53">
        <v>2</v>
      </c>
      <c r="D47" s="61">
        <f t="shared" si="0"/>
        <v>38</v>
      </c>
      <c r="E47" s="58" t="s">
        <v>49</v>
      </c>
      <c r="F47" s="52"/>
    </row>
    <row r="48" spans="1:6" ht="14" thickBot="1" x14ac:dyDescent="0.2">
      <c r="A48" s="1" t="s">
        <v>17</v>
      </c>
      <c r="B48" s="1"/>
      <c r="C48" s="53">
        <v>3</v>
      </c>
      <c r="D48" s="61">
        <f t="shared" si="0"/>
        <v>57</v>
      </c>
      <c r="E48" s="58" t="s">
        <v>50</v>
      </c>
      <c r="F48" s="52"/>
    </row>
    <row r="49" spans="1:6" ht="14" thickBot="1" x14ac:dyDescent="0.2">
      <c r="A49" s="1" t="s">
        <v>19</v>
      </c>
      <c r="B49" s="1"/>
      <c r="C49" s="53">
        <v>4</v>
      </c>
      <c r="D49" s="61">
        <f t="shared" si="0"/>
        <v>148</v>
      </c>
      <c r="E49" s="58" t="s">
        <v>51</v>
      </c>
      <c r="F49" s="52"/>
    </row>
  </sheetData>
  <printOptions horizontalCentered="1" verticalCentered="1" headings="1"/>
  <pageMargins left="0.78740157480314965" right="0.78740157480314965" top="0.98425196850393704" bottom="0.98425196850393704" header="0.51181102362204722" footer="0.51181102362204722"/>
  <pageSetup paperSize="9" scale="90" orientation="portrait" horizontalDpi="300" verticalDpi="0"/>
  <headerFooter alignWithMargins="0">
    <oddHeader>&amp;A</oddHeader>
    <oddFooter>&amp;F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7"/>
  <sheetViews>
    <sheetView workbookViewId="0"/>
  </sheetViews>
  <sheetFormatPr baseColWidth="10" defaultRowHeight="13" x14ac:dyDescent="0.15"/>
  <cols>
    <col min="1" max="256" width="8.83203125" customWidth="1"/>
  </cols>
  <sheetData>
    <row r="1" spans="1:9" ht="16" x14ac:dyDescent="0.2">
      <c r="A1" s="7" t="s">
        <v>52</v>
      </c>
    </row>
    <row r="3" spans="1:9" ht="14" thickBot="1" x14ac:dyDescent="0.2"/>
    <row r="4" spans="1:9" ht="14" thickBot="1" x14ac:dyDescent="0.2">
      <c r="A4" s="3" t="s">
        <v>53</v>
      </c>
      <c r="B4" s="4" t="s">
        <v>54</v>
      </c>
      <c r="C4" s="4" t="s">
        <v>55</v>
      </c>
      <c r="D4" s="4" t="s">
        <v>56</v>
      </c>
      <c r="E4" s="4" t="s">
        <v>57</v>
      </c>
      <c r="F4" s="4" t="s">
        <v>58</v>
      </c>
      <c r="G4" s="4" t="s">
        <v>59</v>
      </c>
      <c r="H4" s="4" t="s">
        <v>60</v>
      </c>
      <c r="I4" s="5" t="s">
        <v>38</v>
      </c>
    </row>
    <row r="5" spans="1:9" x14ac:dyDescent="0.15">
      <c r="A5" s="1">
        <v>1</v>
      </c>
      <c r="B5" s="1" t="s">
        <v>61</v>
      </c>
      <c r="C5" s="1">
        <v>45</v>
      </c>
      <c r="D5" s="1">
        <v>80</v>
      </c>
      <c r="E5" s="1">
        <v>80</v>
      </c>
      <c r="F5" s="1">
        <v>95</v>
      </c>
      <c r="G5" s="1">
        <v>55</v>
      </c>
      <c r="H5" s="1">
        <v>75</v>
      </c>
      <c r="I5" s="2">
        <f>AVERAGE(C5:H5)</f>
        <v>71.666666666666671</v>
      </c>
    </row>
    <row r="6" spans="1:9" x14ac:dyDescent="0.15">
      <c r="A6" s="1">
        <v>2</v>
      </c>
      <c r="B6" s="1" t="s">
        <v>62</v>
      </c>
      <c r="C6" s="1">
        <v>90</v>
      </c>
      <c r="D6" s="1">
        <v>85</v>
      </c>
      <c r="E6" s="1">
        <v>100</v>
      </c>
      <c r="F6" s="1">
        <v>95</v>
      </c>
      <c r="G6" s="1">
        <v>90</v>
      </c>
      <c r="H6" s="1">
        <v>90</v>
      </c>
      <c r="I6" s="2">
        <f t="shared" ref="I6:I18" si="0">AVERAGE(C6:H6)</f>
        <v>91.666666666666671</v>
      </c>
    </row>
    <row r="7" spans="1:9" x14ac:dyDescent="0.15">
      <c r="A7" s="1">
        <v>3</v>
      </c>
      <c r="B7" s="1" t="s">
        <v>63</v>
      </c>
      <c r="C7" s="1">
        <v>40</v>
      </c>
      <c r="D7" s="1">
        <v>30</v>
      </c>
      <c r="E7" s="1">
        <v>10</v>
      </c>
      <c r="F7" s="1">
        <v>45</v>
      </c>
      <c r="G7" s="1">
        <v>60</v>
      </c>
      <c r="H7" s="1">
        <v>55</v>
      </c>
      <c r="I7" s="2">
        <f t="shared" si="0"/>
        <v>40</v>
      </c>
    </row>
    <row r="8" spans="1:9" x14ac:dyDescent="0.15">
      <c r="A8" s="1">
        <v>4</v>
      </c>
      <c r="B8" s="1" t="s">
        <v>64</v>
      </c>
      <c r="C8" s="1">
        <v>95</v>
      </c>
      <c r="D8" s="1">
        <v>90</v>
      </c>
      <c r="E8" s="1">
        <v>80</v>
      </c>
      <c r="F8" s="1">
        <v>95</v>
      </c>
      <c r="G8" s="1">
        <v>85</v>
      </c>
      <c r="H8" s="1">
        <v>80</v>
      </c>
      <c r="I8" s="2">
        <f t="shared" si="0"/>
        <v>87.5</v>
      </c>
    </row>
    <row r="9" spans="1:9" x14ac:dyDescent="0.15">
      <c r="A9" s="1">
        <v>5</v>
      </c>
      <c r="B9" s="1" t="s">
        <v>65</v>
      </c>
      <c r="C9" s="1">
        <v>35</v>
      </c>
      <c r="D9" s="1">
        <v>50</v>
      </c>
      <c r="E9" s="1">
        <v>55</v>
      </c>
      <c r="F9" s="1">
        <v>65</v>
      </c>
      <c r="G9" s="1">
        <v>45</v>
      </c>
      <c r="H9" s="1">
        <v>70</v>
      </c>
      <c r="I9" s="2">
        <f t="shared" si="0"/>
        <v>53.333333333333336</v>
      </c>
    </row>
    <row r="10" spans="1:9" x14ac:dyDescent="0.15">
      <c r="A10" s="1">
        <v>6</v>
      </c>
      <c r="B10" s="1" t="s">
        <v>66</v>
      </c>
      <c r="C10" s="1">
        <v>25</v>
      </c>
      <c r="D10" s="1">
        <v>40</v>
      </c>
      <c r="E10" s="1">
        <v>65</v>
      </c>
      <c r="F10" s="1">
        <v>75</v>
      </c>
      <c r="G10" s="1">
        <v>85</v>
      </c>
      <c r="H10" s="1">
        <v>95</v>
      </c>
      <c r="I10" s="2">
        <f t="shared" si="0"/>
        <v>64.166666666666671</v>
      </c>
    </row>
    <row r="11" spans="1:9" x14ac:dyDescent="0.15">
      <c r="A11" s="1">
        <v>7</v>
      </c>
      <c r="B11" s="1" t="s">
        <v>67</v>
      </c>
      <c r="C11" s="1">
        <v>60</v>
      </c>
      <c r="D11" s="1">
        <v>50</v>
      </c>
      <c r="E11" s="1">
        <v>70</v>
      </c>
      <c r="F11" s="1">
        <v>75</v>
      </c>
      <c r="G11" s="1">
        <v>55</v>
      </c>
      <c r="H11" s="1">
        <v>80</v>
      </c>
      <c r="I11" s="2">
        <f t="shared" si="0"/>
        <v>65</v>
      </c>
    </row>
    <row r="12" spans="1:9" x14ac:dyDescent="0.15">
      <c r="A12" s="1">
        <v>8</v>
      </c>
      <c r="B12" s="1" t="s">
        <v>68</v>
      </c>
      <c r="C12" s="1">
        <v>75</v>
      </c>
      <c r="D12" s="1">
        <v>60</v>
      </c>
      <c r="E12" s="1">
        <v>75</v>
      </c>
      <c r="F12" s="1">
        <v>60</v>
      </c>
      <c r="G12" s="1">
        <v>70</v>
      </c>
      <c r="H12" s="1">
        <v>80</v>
      </c>
      <c r="I12" s="2">
        <f t="shared" si="0"/>
        <v>70</v>
      </c>
    </row>
    <row r="13" spans="1:9" x14ac:dyDescent="0.15">
      <c r="A13" s="1">
        <v>9</v>
      </c>
      <c r="B13" s="1" t="s">
        <v>69</v>
      </c>
      <c r="C13" s="1">
        <v>0</v>
      </c>
      <c r="D13" s="1">
        <v>5</v>
      </c>
      <c r="E13" s="1">
        <v>5</v>
      </c>
      <c r="F13" s="1">
        <v>0</v>
      </c>
      <c r="G13" s="1">
        <v>10</v>
      </c>
      <c r="H13" s="1">
        <v>5</v>
      </c>
      <c r="I13" s="2">
        <f t="shared" si="0"/>
        <v>4.166666666666667</v>
      </c>
    </row>
    <row r="14" spans="1:9" x14ac:dyDescent="0.15">
      <c r="A14" s="1">
        <v>10</v>
      </c>
      <c r="B14" s="1" t="s">
        <v>70</v>
      </c>
      <c r="C14" s="1">
        <v>85</v>
      </c>
      <c r="D14" s="1">
        <v>75</v>
      </c>
      <c r="E14" s="1">
        <v>60</v>
      </c>
      <c r="F14" s="1">
        <v>85</v>
      </c>
      <c r="G14" s="1">
        <v>90</v>
      </c>
      <c r="H14" s="1">
        <v>100</v>
      </c>
      <c r="I14" s="2">
        <f t="shared" si="0"/>
        <v>82.5</v>
      </c>
    </row>
    <row r="15" spans="1:9" x14ac:dyDescent="0.15">
      <c r="A15" s="1">
        <v>11</v>
      </c>
      <c r="B15" s="1" t="s">
        <v>71</v>
      </c>
      <c r="C15" s="1">
        <v>50</v>
      </c>
      <c r="D15" s="1">
        <v>60</v>
      </c>
      <c r="E15" s="1">
        <v>50</v>
      </c>
      <c r="F15" s="1">
        <v>35</v>
      </c>
      <c r="G15" s="1">
        <v>65</v>
      </c>
      <c r="H15" s="1">
        <v>70</v>
      </c>
      <c r="I15" s="2">
        <f t="shared" si="0"/>
        <v>55</v>
      </c>
    </row>
    <row r="16" spans="1:9" x14ac:dyDescent="0.15">
      <c r="A16" s="1">
        <v>12</v>
      </c>
      <c r="B16" s="1" t="s">
        <v>72</v>
      </c>
      <c r="C16" s="1">
        <v>70</v>
      </c>
      <c r="D16" s="1">
        <v>60</v>
      </c>
      <c r="E16" s="1">
        <v>75</v>
      </c>
      <c r="F16" s="1">
        <v>70</v>
      </c>
      <c r="G16" s="1">
        <v>55</v>
      </c>
      <c r="H16" s="1">
        <v>75</v>
      </c>
      <c r="I16" s="2">
        <f t="shared" si="0"/>
        <v>67.5</v>
      </c>
    </row>
    <row r="17" spans="1:9" x14ac:dyDescent="0.15">
      <c r="A17" s="1">
        <v>13</v>
      </c>
      <c r="B17" s="1" t="s">
        <v>73</v>
      </c>
      <c r="C17" s="1">
        <v>10</v>
      </c>
      <c r="D17" s="1">
        <v>25</v>
      </c>
      <c r="E17" s="1">
        <v>35</v>
      </c>
      <c r="F17" s="1">
        <v>20</v>
      </c>
      <c r="G17" s="1">
        <v>30</v>
      </c>
      <c r="H17" s="1">
        <v>10</v>
      </c>
      <c r="I17" s="2">
        <f t="shared" si="0"/>
        <v>21.666666666666668</v>
      </c>
    </row>
    <row r="18" spans="1:9" x14ac:dyDescent="0.15">
      <c r="A18" s="1">
        <v>14</v>
      </c>
      <c r="B18" s="1" t="s">
        <v>74</v>
      </c>
      <c r="C18" s="1">
        <v>65</v>
      </c>
      <c r="D18" s="1">
        <v>80</v>
      </c>
      <c r="E18" s="1">
        <v>70</v>
      </c>
      <c r="F18" s="1">
        <v>100</v>
      </c>
      <c r="G18" s="1">
        <v>60</v>
      </c>
      <c r="H18" s="1">
        <v>95</v>
      </c>
      <c r="I18" s="2">
        <f t="shared" si="0"/>
        <v>78.333333333333329</v>
      </c>
    </row>
    <row r="21" spans="1:9" x14ac:dyDescent="0.15">
      <c r="B21" t="s">
        <v>75</v>
      </c>
    </row>
    <row r="22" spans="1:9" x14ac:dyDescent="0.15">
      <c r="A22">
        <v>1</v>
      </c>
      <c r="B22" s="1" t="s">
        <v>61</v>
      </c>
      <c r="C22" s="2">
        <f>((C5+D5+E5+F5)*15+(G5+H5)*20)/100</f>
        <v>71</v>
      </c>
    </row>
    <row r="23" spans="1:9" x14ac:dyDescent="0.15">
      <c r="A23">
        <v>2</v>
      </c>
      <c r="B23" s="1" t="s">
        <v>62</v>
      </c>
      <c r="C23" s="2">
        <f t="shared" ref="C23:C35" si="1">((C6+D6+E6+F6)*15+(G6+H6)*20)/100</f>
        <v>91.5</v>
      </c>
    </row>
    <row r="24" spans="1:9" x14ac:dyDescent="0.15">
      <c r="A24">
        <v>3</v>
      </c>
      <c r="B24" s="1" t="s">
        <v>63</v>
      </c>
      <c r="C24" s="2">
        <f t="shared" si="1"/>
        <v>41.75</v>
      </c>
      <c r="E24" s="6"/>
    </row>
    <row r="25" spans="1:9" x14ac:dyDescent="0.15">
      <c r="A25">
        <v>4</v>
      </c>
      <c r="B25" s="1" t="s">
        <v>64</v>
      </c>
      <c r="C25" s="2">
        <f t="shared" si="1"/>
        <v>87</v>
      </c>
      <c r="E25" s="6"/>
    </row>
    <row r="26" spans="1:9" x14ac:dyDescent="0.15">
      <c r="A26">
        <v>5</v>
      </c>
      <c r="B26" s="1" t="s">
        <v>65</v>
      </c>
      <c r="C26" s="2">
        <f t="shared" si="1"/>
        <v>53.75</v>
      </c>
      <c r="E26" s="6"/>
    </row>
    <row r="27" spans="1:9" x14ac:dyDescent="0.15">
      <c r="A27">
        <v>6</v>
      </c>
      <c r="B27" s="1" t="s">
        <v>66</v>
      </c>
      <c r="C27" s="2">
        <f t="shared" si="1"/>
        <v>66.75</v>
      </c>
      <c r="E27" s="6"/>
    </row>
    <row r="28" spans="1:9" x14ac:dyDescent="0.15">
      <c r="A28">
        <v>7</v>
      </c>
      <c r="B28" s="1" t="s">
        <v>67</v>
      </c>
      <c r="C28" s="2">
        <f t="shared" si="1"/>
        <v>65.25</v>
      </c>
      <c r="E28" s="6"/>
    </row>
    <row r="29" spans="1:9" x14ac:dyDescent="0.15">
      <c r="A29">
        <v>8</v>
      </c>
      <c r="B29" s="1" t="s">
        <v>68</v>
      </c>
      <c r="C29" s="2">
        <f t="shared" si="1"/>
        <v>70.5</v>
      </c>
      <c r="E29" s="6"/>
    </row>
    <row r="30" spans="1:9" x14ac:dyDescent="0.15">
      <c r="A30">
        <v>9</v>
      </c>
      <c r="B30" s="1" t="s">
        <v>69</v>
      </c>
      <c r="C30" s="2">
        <f t="shared" si="1"/>
        <v>4.5</v>
      </c>
      <c r="E30" s="6"/>
    </row>
    <row r="31" spans="1:9" x14ac:dyDescent="0.15">
      <c r="A31">
        <v>10</v>
      </c>
      <c r="B31" s="1" t="s">
        <v>70</v>
      </c>
      <c r="C31" s="2">
        <f t="shared" si="1"/>
        <v>83.75</v>
      </c>
      <c r="E31" s="6"/>
    </row>
    <row r="32" spans="1:9" x14ac:dyDescent="0.15">
      <c r="A32">
        <v>11</v>
      </c>
      <c r="B32" s="1" t="s">
        <v>71</v>
      </c>
      <c r="C32" s="2">
        <f t="shared" si="1"/>
        <v>56.25</v>
      </c>
      <c r="E32" s="6"/>
    </row>
    <row r="33" spans="1:5" x14ac:dyDescent="0.15">
      <c r="A33">
        <v>12</v>
      </c>
      <c r="B33" s="1" t="s">
        <v>72</v>
      </c>
      <c r="C33" s="2">
        <f t="shared" si="1"/>
        <v>67.25</v>
      </c>
      <c r="E33" s="6"/>
    </row>
    <row r="34" spans="1:5" x14ac:dyDescent="0.15">
      <c r="A34">
        <v>13</v>
      </c>
      <c r="B34" s="1" t="s">
        <v>73</v>
      </c>
      <c r="C34" s="2">
        <f t="shared" si="1"/>
        <v>21.5</v>
      </c>
      <c r="E34" s="6"/>
    </row>
    <row r="35" spans="1:5" x14ac:dyDescent="0.15">
      <c r="A35">
        <v>14</v>
      </c>
      <c r="B35" s="1" t="s">
        <v>74</v>
      </c>
      <c r="C35" s="2">
        <f t="shared" si="1"/>
        <v>78.25</v>
      </c>
      <c r="E35" s="6"/>
    </row>
    <row r="36" spans="1:5" x14ac:dyDescent="0.15">
      <c r="E36" s="6"/>
    </row>
    <row r="37" spans="1:5" x14ac:dyDescent="0.15">
      <c r="E37" s="6"/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portrait" horizontalDpi="300" verticalDpi="0"/>
  <headerFooter alignWithMargins="0">
    <oddHeader>&amp;A</oddHeader>
    <oddFooter>&amp;F</oddFooter>
  </headerFooter>
  <drawing r:id="rId1"/>
  <legacyDrawing r:id="rId2"/>
  <oleObjects>
    <mc:AlternateContent xmlns:mc="http://schemas.openxmlformats.org/markup-compatibility/2006">
      <mc:Choice Requires="x14">
        <oleObject progId="Equation.2" shapeId="3074" r:id="rId3">
          <objectPr defaultSize="0" autoPict="0" r:id="rId4">
            <anchor moveWithCells="1">
              <from>
                <xdr:col>4</xdr:col>
                <xdr:colOff>533400</xdr:colOff>
                <xdr:row>26</xdr:row>
                <xdr:rowOff>38100</xdr:rowOff>
              </from>
              <to>
                <xdr:col>10</xdr:col>
                <xdr:colOff>241300</xdr:colOff>
                <xdr:row>29</xdr:row>
                <xdr:rowOff>139700</xdr:rowOff>
              </to>
            </anchor>
          </objectPr>
        </oleObject>
      </mc:Choice>
      <mc:Fallback>
        <oleObject progId="Equation.2" shapeId="3074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0"/>
  <sheetViews>
    <sheetView workbookViewId="0"/>
  </sheetViews>
  <sheetFormatPr baseColWidth="10" defaultRowHeight="13" x14ac:dyDescent="0.15"/>
  <cols>
    <col min="1" max="1" width="4.83203125" customWidth="1"/>
    <col min="2" max="2" width="12.83203125" customWidth="1"/>
    <col min="3" max="10" width="7.33203125" customWidth="1"/>
    <col min="11" max="256" width="8.83203125" customWidth="1"/>
  </cols>
  <sheetData>
    <row r="1" spans="1:10" ht="16" x14ac:dyDescent="0.2">
      <c r="A1" s="7" t="s">
        <v>76</v>
      </c>
    </row>
    <row r="4" spans="1:10" ht="14" thickBot="1" x14ac:dyDescent="0.2"/>
    <row r="5" spans="1:10" ht="14" thickBot="1" x14ac:dyDescent="0.2">
      <c r="A5" s="67" t="s">
        <v>53</v>
      </c>
      <c r="B5" s="63" t="s">
        <v>54</v>
      </c>
      <c r="C5" s="64" t="s">
        <v>77</v>
      </c>
      <c r="D5" s="64" t="s">
        <v>78</v>
      </c>
      <c r="E5" s="64" t="s">
        <v>79</v>
      </c>
      <c r="F5" s="64" t="s">
        <v>80</v>
      </c>
      <c r="G5" s="64" t="s">
        <v>81</v>
      </c>
      <c r="H5" s="64" t="s">
        <v>82</v>
      </c>
      <c r="I5" s="64" t="s">
        <v>83</v>
      </c>
      <c r="J5" s="65" t="s">
        <v>84</v>
      </c>
    </row>
    <row r="6" spans="1:10" x14ac:dyDescent="0.15">
      <c r="A6" s="53">
        <v>1</v>
      </c>
      <c r="B6" s="1" t="s">
        <v>85</v>
      </c>
      <c r="C6" s="62">
        <v>6</v>
      </c>
      <c r="D6" s="62">
        <v>5</v>
      </c>
      <c r="E6" s="62">
        <v>5</v>
      </c>
      <c r="F6" s="62">
        <v>6.5</v>
      </c>
      <c r="G6" s="62">
        <v>7</v>
      </c>
      <c r="H6" s="62">
        <f>AVERAGE(C6,D6)</f>
        <v>5.5</v>
      </c>
      <c r="I6" s="62">
        <f>AVERAGE(E6,F6,G6)</f>
        <v>6.166666666666667</v>
      </c>
      <c r="J6" s="62">
        <f>AVERAGE(H6,I6)</f>
        <v>5.8333333333333339</v>
      </c>
    </row>
    <row r="7" spans="1:10" x14ac:dyDescent="0.15">
      <c r="A7" s="53">
        <v>2</v>
      </c>
      <c r="B7" s="1" t="s">
        <v>86</v>
      </c>
      <c r="C7" s="62">
        <v>4</v>
      </c>
      <c r="D7" s="62">
        <v>5</v>
      </c>
      <c r="E7" s="62">
        <v>4</v>
      </c>
      <c r="F7" s="62">
        <v>6</v>
      </c>
      <c r="G7" s="62">
        <v>5</v>
      </c>
      <c r="H7" s="62">
        <f t="shared" ref="H7:H22" si="0">AVERAGE(C7,D7)</f>
        <v>4.5</v>
      </c>
      <c r="I7" s="62">
        <f t="shared" ref="I7:I22" si="1">AVERAGE(E7,F7,G7)</f>
        <v>5</v>
      </c>
      <c r="J7" s="62">
        <f t="shared" ref="J7:J22" si="2">AVERAGE(H7,I7)</f>
        <v>4.75</v>
      </c>
    </row>
    <row r="8" spans="1:10" x14ac:dyDescent="0.15">
      <c r="A8" s="53">
        <v>3</v>
      </c>
      <c r="B8" s="1" t="s">
        <v>87</v>
      </c>
      <c r="C8" s="62">
        <v>5</v>
      </c>
      <c r="D8" s="62">
        <v>6</v>
      </c>
      <c r="E8" s="62">
        <v>6</v>
      </c>
      <c r="F8" s="62">
        <v>5.5</v>
      </c>
      <c r="G8" s="62">
        <v>6</v>
      </c>
      <c r="H8" s="62">
        <f t="shared" si="0"/>
        <v>5.5</v>
      </c>
      <c r="I8" s="62">
        <f t="shared" si="1"/>
        <v>5.833333333333333</v>
      </c>
      <c r="J8" s="62">
        <f t="shared" si="2"/>
        <v>5.6666666666666661</v>
      </c>
    </row>
    <row r="9" spans="1:10" x14ac:dyDescent="0.15">
      <c r="A9" s="53">
        <v>4</v>
      </c>
      <c r="B9" s="1" t="s">
        <v>88</v>
      </c>
      <c r="C9" s="62">
        <v>4</v>
      </c>
      <c r="D9" s="62">
        <v>4</v>
      </c>
      <c r="E9" s="62">
        <v>4</v>
      </c>
      <c r="F9" s="62">
        <v>5</v>
      </c>
      <c r="G9" s="62">
        <v>4</v>
      </c>
      <c r="H9" s="62">
        <f t="shared" si="0"/>
        <v>4</v>
      </c>
      <c r="I9" s="62">
        <f t="shared" si="1"/>
        <v>4.333333333333333</v>
      </c>
      <c r="J9" s="62">
        <f t="shared" si="2"/>
        <v>4.1666666666666661</v>
      </c>
    </row>
    <row r="10" spans="1:10" x14ac:dyDescent="0.15">
      <c r="A10" s="53">
        <v>5</v>
      </c>
      <c r="B10" s="1" t="s">
        <v>89</v>
      </c>
      <c r="C10" s="62">
        <v>6</v>
      </c>
      <c r="D10" s="62">
        <v>7</v>
      </c>
      <c r="E10" s="62">
        <v>7</v>
      </c>
      <c r="F10" s="62">
        <v>6</v>
      </c>
      <c r="G10" s="62">
        <v>7</v>
      </c>
      <c r="H10" s="62">
        <f t="shared" si="0"/>
        <v>6.5</v>
      </c>
      <c r="I10" s="62">
        <f t="shared" si="1"/>
        <v>6.666666666666667</v>
      </c>
      <c r="J10" s="62">
        <f t="shared" si="2"/>
        <v>6.5833333333333339</v>
      </c>
    </row>
    <row r="11" spans="1:10" x14ac:dyDescent="0.15">
      <c r="A11" s="53">
        <v>6</v>
      </c>
      <c r="B11" s="1" t="s">
        <v>90</v>
      </c>
      <c r="C11" s="62">
        <v>7</v>
      </c>
      <c r="D11" s="62">
        <v>6</v>
      </c>
      <c r="E11" s="62">
        <v>5</v>
      </c>
      <c r="F11" s="62">
        <v>7</v>
      </c>
      <c r="G11" s="62">
        <v>5</v>
      </c>
      <c r="H11" s="62">
        <f t="shared" si="0"/>
        <v>6.5</v>
      </c>
      <c r="I11" s="62">
        <f t="shared" si="1"/>
        <v>5.666666666666667</v>
      </c>
      <c r="J11" s="62">
        <f t="shared" si="2"/>
        <v>6.0833333333333339</v>
      </c>
    </row>
    <row r="12" spans="1:10" x14ac:dyDescent="0.15">
      <c r="A12" s="53">
        <v>7</v>
      </c>
      <c r="B12" s="1" t="s">
        <v>91</v>
      </c>
      <c r="C12" s="62">
        <v>6</v>
      </c>
      <c r="D12" s="62">
        <v>6.5</v>
      </c>
      <c r="E12" s="62">
        <v>5.5</v>
      </c>
      <c r="F12" s="62">
        <v>6.5</v>
      </c>
      <c r="G12" s="62">
        <v>6.5</v>
      </c>
      <c r="H12" s="62">
        <f t="shared" si="0"/>
        <v>6.25</v>
      </c>
      <c r="I12" s="62">
        <f t="shared" si="1"/>
        <v>6.166666666666667</v>
      </c>
      <c r="J12" s="62">
        <f t="shared" si="2"/>
        <v>6.2083333333333339</v>
      </c>
    </row>
    <row r="13" spans="1:10" x14ac:dyDescent="0.15">
      <c r="A13" s="53">
        <v>8</v>
      </c>
      <c r="B13" s="1" t="s">
        <v>92</v>
      </c>
      <c r="C13" s="62">
        <v>4</v>
      </c>
      <c r="D13" s="62">
        <v>5</v>
      </c>
      <c r="E13" s="62">
        <v>5.5</v>
      </c>
      <c r="F13" s="62">
        <v>6.5</v>
      </c>
      <c r="G13" s="62">
        <v>6</v>
      </c>
      <c r="H13" s="62">
        <f t="shared" si="0"/>
        <v>4.5</v>
      </c>
      <c r="I13" s="62">
        <f t="shared" si="1"/>
        <v>6</v>
      </c>
      <c r="J13" s="62">
        <f t="shared" si="2"/>
        <v>5.25</v>
      </c>
    </row>
    <row r="14" spans="1:10" x14ac:dyDescent="0.15">
      <c r="A14" s="53">
        <v>9</v>
      </c>
      <c r="B14" s="1" t="s">
        <v>93</v>
      </c>
      <c r="C14" s="62">
        <v>4</v>
      </c>
      <c r="D14" s="62">
        <v>5</v>
      </c>
      <c r="E14" s="62">
        <v>4</v>
      </c>
      <c r="F14" s="62">
        <v>3</v>
      </c>
      <c r="G14" s="62">
        <v>5</v>
      </c>
      <c r="H14" s="62">
        <f t="shared" si="0"/>
        <v>4.5</v>
      </c>
      <c r="I14" s="62">
        <f t="shared" si="1"/>
        <v>4</v>
      </c>
      <c r="J14" s="62">
        <f t="shared" si="2"/>
        <v>4.25</v>
      </c>
    </row>
    <row r="15" spans="1:10" x14ac:dyDescent="0.15">
      <c r="A15" s="53">
        <v>10</v>
      </c>
      <c r="B15" s="1" t="s">
        <v>94</v>
      </c>
      <c r="C15" s="62">
        <v>7</v>
      </c>
      <c r="D15" s="62">
        <v>7</v>
      </c>
      <c r="E15" s="62">
        <v>6</v>
      </c>
      <c r="F15" s="62">
        <v>7</v>
      </c>
      <c r="G15" s="62">
        <v>7</v>
      </c>
      <c r="H15" s="62">
        <f t="shared" si="0"/>
        <v>7</v>
      </c>
      <c r="I15" s="62">
        <f t="shared" si="1"/>
        <v>6.666666666666667</v>
      </c>
      <c r="J15" s="62">
        <f t="shared" si="2"/>
        <v>6.8333333333333339</v>
      </c>
    </row>
    <row r="16" spans="1:10" x14ac:dyDescent="0.15">
      <c r="A16" s="53">
        <v>11</v>
      </c>
      <c r="B16" s="1" t="s">
        <v>95</v>
      </c>
      <c r="C16" s="62">
        <v>6.5</v>
      </c>
      <c r="D16" s="62">
        <v>4</v>
      </c>
      <c r="E16" s="62">
        <v>5</v>
      </c>
      <c r="F16" s="62">
        <v>5.5</v>
      </c>
      <c r="G16" s="62">
        <v>7</v>
      </c>
      <c r="H16" s="62">
        <f t="shared" si="0"/>
        <v>5.25</v>
      </c>
      <c r="I16" s="62">
        <f t="shared" si="1"/>
        <v>5.833333333333333</v>
      </c>
      <c r="J16" s="62">
        <f t="shared" si="2"/>
        <v>5.5416666666666661</v>
      </c>
    </row>
    <row r="17" spans="1:10" x14ac:dyDescent="0.15">
      <c r="A17" s="53">
        <v>12</v>
      </c>
      <c r="B17" s="1" t="s">
        <v>96</v>
      </c>
      <c r="C17" s="62">
        <v>5</v>
      </c>
      <c r="D17" s="62">
        <v>5</v>
      </c>
      <c r="E17" s="62">
        <v>6</v>
      </c>
      <c r="F17" s="62">
        <v>6</v>
      </c>
      <c r="G17" s="62">
        <v>6</v>
      </c>
      <c r="H17" s="62">
        <f t="shared" si="0"/>
        <v>5</v>
      </c>
      <c r="I17" s="62">
        <f t="shared" si="1"/>
        <v>6</v>
      </c>
      <c r="J17" s="62">
        <f t="shared" si="2"/>
        <v>5.5</v>
      </c>
    </row>
    <row r="18" spans="1:10" x14ac:dyDescent="0.15">
      <c r="A18" s="53">
        <v>13</v>
      </c>
      <c r="B18" s="1" t="s">
        <v>97</v>
      </c>
      <c r="C18" s="62">
        <v>5</v>
      </c>
      <c r="D18" s="62">
        <v>4</v>
      </c>
      <c r="E18" s="62">
        <v>6</v>
      </c>
      <c r="F18" s="62">
        <v>5</v>
      </c>
      <c r="G18" s="62">
        <v>5</v>
      </c>
      <c r="H18" s="62">
        <f t="shared" si="0"/>
        <v>4.5</v>
      </c>
      <c r="I18" s="62">
        <f t="shared" si="1"/>
        <v>5.333333333333333</v>
      </c>
      <c r="J18" s="62">
        <f t="shared" si="2"/>
        <v>4.9166666666666661</v>
      </c>
    </row>
    <row r="19" spans="1:10" x14ac:dyDescent="0.15">
      <c r="A19" s="53">
        <v>14</v>
      </c>
      <c r="B19" s="1" t="s">
        <v>98</v>
      </c>
      <c r="C19" s="62">
        <v>6</v>
      </c>
      <c r="D19" s="62">
        <v>6</v>
      </c>
      <c r="E19" s="62">
        <v>6</v>
      </c>
      <c r="F19" s="62">
        <v>5</v>
      </c>
      <c r="G19" s="62">
        <v>6</v>
      </c>
      <c r="H19" s="62">
        <f t="shared" si="0"/>
        <v>6</v>
      </c>
      <c r="I19" s="62">
        <f t="shared" si="1"/>
        <v>5.666666666666667</v>
      </c>
      <c r="J19" s="62">
        <f t="shared" si="2"/>
        <v>5.8333333333333339</v>
      </c>
    </row>
    <row r="20" spans="1:10" x14ac:dyDescent="0.15">
      <c r="A20" s="53">
        <v>15</v>
      </c>
      <c r="B20" s="1" t="s">
        <v>99</v>
      </c>
      <c r="C20" s="62">
        <v>6.5</v>
      </c>
      <c r="D20" s="62">
        <v>5.5</v>
      </c>
      <c r="E20" s="62">
        <v>6.5</v>
      </c>
      <c r="F20" s="62">
        <v>7</v>
      </c>
      <c r="G20" s="62">
        <v>7</v>
      </c>
      <c r="H20" s="62">
        <f t="shared" si="0"/>
        <v>6</v>
      </c>
      <c r="I20" s="62">
        <f t="shared" si="1"/>
        <v>6.833333333333333</v>
      </c>
      <c r="J20" s="62">
        <f t="shared" si="2"/>
        <v>6.4166666666666661</v>
      </c>
    </row>
    <row r="21" spans="1:10" x14ac:dyDescent="0.15">
      <c r="A21" s="53">
        <v>16</v>
      </c>
      <c r="B21" s="1" t="s">
        <v>100</v>
      </c>
      <c r="C21" s="62">
        <v>5</v>
      </c>
      <c r="D21" s="62">
        <v>5</v>
      </c>
      <c r="E21" s="62">
        <v>4</v>
      </c>
      <c r="F21" s="62">
        <v>4</v>
      </c>
      <c r="G21" s="62">
        <v>6</v>
      </c>
      <c r="H21" s="62">
        <f t="shared" si="0"/>
        <v>5</v>
      </c>
      <c r="I21" s="62">
        <f t="shared" si="1"/>
        <v>4.666666666666667</v>
      </c>
      <c r="J21" s="62">
        <f t="shared" si="2"/>
        <v>4.8333333333333339</v>
      </c>
    </row>
    <row r="22" spans="1:10" x14ac:dyDescent="0.15">
      <c r="A22" s="53">
        <v>17</v>
      </c>
      <c r="B22" s="1" t="s">
        <v>101</v>
      </c>
      <c r="C22" s="62">
        <v>7</v>
      </c>
      <c r="D22" s="62">
        <v>7</v>
      </c>
      <c r="E22" s="62">
        <v>7</v>
      </c>
      <c r="F22" s="62">
        <v>7.5</v>
      </c>
      <c r="G22" s="62">
        <v>7</v>
      </c>
      <c r="H22" s="62">
        <f t="shared" si="0"/>
        <v>7</v>
      </c>
      <c r="I22" s="62">
        <f t="shared" si="1"/>
        <v>7.166666666666667</v>
      </c>
      <c r="J22" s="62">
        <f t="shared" si="2"/>
        <v>7.0833333333333339</v>
      </c>
    </row>
    <row r="23" spans="1:10" x14ac:dyDescent="0.15">
      <c r="A23" s="53">
        <v>18</v>
      </c>
      <c r="B23" s="1" t="s">
        <v>102</v>
      </c>
      <c r="C23" s="62">
        <v>6</v>
      </c>
      <c r="D23" s="62">
        <v>6</v>
      </c>
      <c r="E23" s="62">
        <v>5</v>
      </c>
      <c r="F23" s="62">
        <v>7</v>
      </c>
      <c r="G23" s="62">
        <v>6.5</v>
      </c>
      <c r="H23" s="62">
        <f t="shared" ref="H23:H24" si="3">AVERAGE(C23,D23)</f>
        <v>6</v>
      </c>
      <c r="I23" s="62">
        <f t="shared" ref="I23:I24" si="4">AVERAGE(E23,F23,G23)</f>
        <v>6.166666666666667</v>
      </c>
      <c r="J23" s="62">
        <f t="shared" ref="J23:J24" si="5">AVERAGE(H23,I23)</f>
        <v>6.0833333333333339</v>
      </c>
    </row>
    <row r="24" spans="1:10" x14ac:dyDescent="0.15">
      <c r="A24" s="53">
        <v>19</v>
      </c>
      <c r="B24" s="1" t="s">
        <v>103</v>
      </c>
      <c r="C24" s="62">
        <v>4</v>
      </c>
      <c r="D24" s="62">
        <v>6</v>
      </c>
      <c r="E24" s="62">
        <v>4</v>
      </c>
      <c r="F24" s="62">
        <v>6</v>
      </c>
      <c r="G24" s="62">
        <v>6</v>
      </c>
      <c r="H24" s="62">
        <f t="shared" si="3"/>
        <v>5</v>
      </c>
      <c r="I24" s="62">
        <f t="shared" si="4"/>
        <v>5.333333333333333</v>
      </c>
      <c r="J24" s="62">
        <f t="shared" si="5"/>
        <v>5.1666666666666661</v>
      </c>
    </row>
    <row r="25" spans="1:10" ht="14" thickBot="1" x14ac:dyDescent="0.2"/>
    <row r="26" spans="1:10" ht="14" thickBot="1" x14ac:dyDescent="0.2">
      <c r="B26" s="66" t="s">
        <v>104</v>
      </c>
    </row>
    <row r="27" spans="1:10" x14ac:dyDescent="0.15">
      <c r="B27" s="1" t="s">
        <v>32</v>
      </c>
      <c r="C27" s="62">
        <f>MAX(C6:C24)</f>
        <v>7</v>
      </c>
      <c r="D27" s="62">
        <f t="shared" ref="D27:J27" si="6">MAX(D6:D24)</f>
        <v>7</v>
      </c>
      <c r="E27" s="62">
        <f t="shared" si="6"/>
        <v>7</v>
      </c>
      <c r="F27" s="62">
        <f t="shared" si="6"/>
        <v>7.5</v>
      </c>
      <c r="G27" s="62">
        <f t="shared" si="6"/>
        <v>7</v>
      </c>
      <c r="H27" s="62">
        <f t="shared" si="6"/>
        <v>7</v>
      </c>
      <c r="I27" s="62">
        <f t="shared" si="6"/>
        <v>7.166666666666667</v>
      </c>
      <c r="J27" s="62">
        <f t="shared" si="6"/>
        <v>7.0833333333333339</v>
      </c>
    </row>
    <row r="28" spans="1:10" x14ac:dyDescent="0.15">
      <c r="B28" s="1" t="s">
        <v>34</v>
      </c>
      <c r="C28" s="62">
        <f>MIN(C6:C24)</f>
        <v>4</v>
      </c>
      <c r="D28" s="62">
        <f t="shared" ref="D28:J28" si="7">MIN(D6:D24)</f>
        <v>4</v>
      </c>
      <c r="E28" s="62">
        <f t="shared" si="7"/>
        <v>4</v>
      </c>
      <c r="F28" s="62">
        <f t="shared" si="7"/>
        <v>3</v>
      </c>
      <c r="G28" s="62">
        <f t="shared" si="7"/>
        <v>4</v>
      </c>
      <c r="H28" s="62">
        <f t="shared" si="7"/>
        <v>4</v>
      </c>
      <c r="I28" s="62">
        <f t="shared" si="7"/>
        <v>4</v>
      </c>
      <c r="J28" s="62">
        <f t="shared" si="7"/>
        <v>4.1666666666666661</v>
      </c>
    </row>
    <row r="29" spans="1:10" x14ac:dyDescent="0.15">
      <c r="B29" s="1" t="s">
        <v>38</v>
      </c>
      <c r="C29" s="62">
        <f>AVERAGE(C6:C24)</f>
        <v>5.4736842105263159</v>
      </c>
      <c r="D29" s="62">
        <f t="shared" ref="D29:J29" si="8">AVERAGE(D6:D24)</f>
        <v>5.5263157894736841</v>
      </c>
      <c r="E29" s="62">
        <f t="shared" si="8"/>
        <v>5.3421052631578947</v>
      </c>
      <c r="F29" s="62">
        <f t="shared" si="8"/>
        <v>5.8947368421052628</v>
      </c>
      <c r="G29" s="62">
        <f t="shared" si="8"/>
        <v>6.0526315789473681</v>
      </c>
      <c r="H29" s="62">
        <f t="shared" si="8"/>
        <v>5.5</v>
      </c>
      <c r="I29" s="62">
        <f t="shared" si="8"/>
        <v>5.7631578947368425</v>
      </c>
      <c r="J29" s="62">
        <f t="shared" si="8"/>
        <v>5.6315789473684212</v>
      </c>
    </row>
    <row r="30" spans="1:10" x14ac:dyDescent="0.15">
      <c r="B30" s="1" t="s">
        <v>40</v>
      </c>
      <c r="C30" s="53">
        <f>STDEVP(C6:C24)</f>
        <v>1.0818318311102351</v>
      </c>
      <c r="D30" s="53">
        <f t="shared" ref="D30:J30" si="9">STDEVP(D6:D24)</f>
        <v>0.95247163530809775</v>
      </c>
      <c r="E30" s="53">
        <f t="shared" si="9"/>
        <v>0.98745594943651149</v>
      </c>
      <c r="F30" s="53">
        <f t="shared" si="9"/>
        <v>1.1071412614717173</v>
      </c>
      <c r="G30" s="53">
        <f t="shared" si="9"/>
        <v>0.87200218556741527</v>
      </c>
      <c r="H30" s="53">
        <f t="shared" si="9"/>
        <v>0.88481339097128575</v>
      </c>
      <c r="I30" s="53">
        <f t="shared" si="9"/>
        <v>0.81706182611895173</v>
      </c>
      <c r="J30" s="53">
        <f t="shared" si="9"/>
        <v>0.80344005873359292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0"/>
  <headerFooter alignWithMargins="0">
    <oddHeader>&amp;A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8"/>
  <sheetViews>
    <sheetView workbookViewId="0">
      <selection activeCell="A44" sqref="A44"/>
    </sheetView>
  </sheetViews>
  <sheetFormatPr baseColWidth="10" defaultRowHeight="13" x14ac:dyDescent="0.15"/>
  <cols>
    <col min="1" max="256" width="8.83203125" customWidth="1"/>
  </cols>
  <sheetData>
    <row r="1" spans="1:1" ht="14" thickBot="1" x14ac:dyDescent="0.2">
      <c r="A1" s="68" t="s">
        <v>105</v>
      </c>
    </row>
    <row r="3" spans="1:1" x14ac:dyDescent="0.15">
      <c r="A3" s="69" t="s">
        <v>106</v>
      </c>
    </row>
    <row r="9" spans="1:1" x14ac:dyDescent="0.15">
      <c r="A9" s="69" t="s">
        <v>107</v>
      </c>
    </row>
    <row r="17" spans="1:8" x14ac:dyDescent="0.15">
      <c r="A17" s="69" t="s">
        <v>108</v>
      </c>
    </row>
    <row r="22" spans="1:8" x14ac:dyDescent="0.15">
      <c r="A22" s="69" t="s">
        <v>109</v>
      </c>
    </row>
    <row r="23" spans="1:8" ht="14" thickBot="1" x14ac:dyDescent="0.2"/>
    <row r="24" spans="1:8" ht="14" thickBot="1" x14ac:dyDescent="0.2">
      <c r="A24" s="3" t="s">
        <v>53</v>
      </c>
      <c r="B24" s="4" t="s">
        <v>54</v>
      </c>
      <c r="C24" s="4" t="s">
        <v>55</v>
      </c>
      <c r="D24" s="4" t="s">
        <v>56</v>
      </c>
      <c r="E24" s="4" t="s">
        <v>57</v>
      </c>
      <c r="F24" s="4" t="s">
        <v>58</v>
      </c>
      <c r="G24" s="4" t="s">
        <v>59</v>
      </c>
      <c r="H24" s="4" t="s">
        <v>60</v>
      </c>
    </row>
    <row r="25" spans="1:8" x14ac:dyDescent="0.15">
      <c r="A25" s="1">
        <v>1</v>
      </c>
      <c r="B25" s="1" t="s">
        <v>61</v>
      </c>
      <c r="C25" s="1">
        <v>45</v>
      </c>
      <c r="D25" s="1">
        <v>80</v>
      </c>
      <c r="E25" s="1">
        <v>80</v>
      </c>
      <c r="F25" s="1">
        <v>95</v>
      </c>
      <c r="G25" s="1">
        <v>55</v>
      </c>
      <c r="H25" s="1">
        <v>75</v>
      </c>
    </row>
    <row r="26" spans="1:8" x14ac:dyDescent="0.15">
      <c r="A26" s="1">
        <v>2</v>
      </c>
      <c r="B26" s="1" t="s">
        <v>62</v>
      </c>
      <c r="C26" s="1">
        <v>90</v>
      </c>
      <c r="D26" s="1">
        <v>85</v>
      </c>
      <c r="E26" s="1">
        <v>100</v>
      </c>
      <c r="F26" s="1">
        <v>95</v>
      </c>
      <c r="G26" s="1">
        <v>90</v>
      </c>
      <c r="H26" s="1">
        <v>90</v>
      </c>
    </row>
    <row r="27" spans="1:8" x14ac:dyDescent="0.15">
      <c r="A27" s="1">
        <v>3</v>
      </c>
      <c r="B27" s="1" t="s">
        <v>63</v>
      </c>
      <c r="C27" s="1">
        <v>40</v>
      </c>
      <c r="D27" s="1">
        <v>30</v>
      </c>
      <c r="E27" s="1">
        <v>10</v>
      </c>
      <c r="F27" s="1">
        <v>45</v>
      </c>
      <c r="G27" s="1">
        <v>60</v>
      </c>
      <c r="H27" s="1">
        <v>55</v>
      </c>
    </row>
    <row r="28" spans="1:8" x14ac:dyDescent="0.15">
      <c r="A28" s="1">
        <v>4</v>
      </c>
      <c r="B28" s="1" t="s">
        <v>64</v>
      </c>
      <c r="C28" s="1">
        <v>95</v>
      </c>
      <c r="D28" s="1">
        <v>90</v>
      </c>
      <c r="E28" s="1">
        <v>80</v>
      </c>
      <c r="F28" s="1">
        <v>95</v>
      </c>
      <c r="G28" s="1">
        <v>85</v>
      </c>
      <c r="H28" s="1">
        <v>80</v>
      </c>
    </row>
    <row r="29" spans="1:8" x14ac:dyDescent="0.15">
      <c r="A29" s="1">
        <v>5</v>
      </c>
      <c r="B29" s="1" t="s">
        <v>65</v>
      </c>
      <c r="C29" s="1">
        <v>35</v>
      </c>
      <c r="D29" s="1">
        <v>50</v>
      </c>
      <c r="E29" s="1">
        <v>55</v>
      </c>
      <c r="F29" s="1">
        <v>65</v>
      </c>
      <c r="G29" s="1">
        <v>45</v>
      </c>
      <c r="H29" s="1">
        <v>70</v>
      </c>
    </row>
    <row r="30" spans="1:8" x14ac:dyDescent="0.15">
      <c r="A30" s="1">
        <v>6</v>
      </c>
      <c r="B30" s="1" t="s">
        <v>66</v>
      </c>
      <c r="C30" s="1">
        <v>25</v>
      </c>
      <c r="D30" s="1">
        <v>40</v>
      </c>
      <c r="E30" s="1">
        <v>65</v>
      </c>
      <c r="F30" s="1">
        <v>75</v>
      </c>
      <c r="G30" s="1">
        <v>85</v>
      </c>
      <c r="H30" s="1">
        <v>95</v>
      </c>
    </row>
    <row r="31" spans="1:8" x14ac:dyDescent="0.15">
      <c r="A31" s="1">
        <v>7</v>
      </c>
      <c r="B31" s="1" t="s">
        <v>67</v>
      </c>
      <c r="C31" s="1">
        <v>60</v>
      </c>
      <c r="D31" s="1">
        <v>50</v>
      </c>
      <c r="E31" s="1">
        <v>70</v>
      </c>
      <c r="F31" s="1">
        <v>75</v>
      </c>
      <c r="G31" s="1">
        <v>55</v>
      </c>
      <c r="H31" s="1">
        <v>80</v>
      </c>
    </row>
    <row r="32" spans="1:8" x14ac:dyDescent="0.15">
      <c r="A32" s="1">
        <v>8</v>
      </c>
      <c r="B32" s="1" t="s">
        <v>68</v>
      </c>
      <c r="C32" s="1">
        <v>75</v>
      </c>
      <c r="D32" s="1">
        <v>60</v>
      </c>
      <c r="E32" s="1">
        <v>75</v>
      </c>
      <c r="F32" s="1">
        <v>60</v>
      </c>
      <c r="G32" s="1">
        <v>70</v>
      </c>
      <c r="H32" s="1">
        <v>80</v>
      </c>
    </row>
    <row r="33" spans="1:8" x14ac:dyDescent="0.15">
      <c r="A33" s="1">
        <v>9</v>
      </c>
      <c r="B33" s="1" t="s">
        <v>69</v>
      </c>
      <c r="C33" s="1">
        <v>0</v>
      </c>
      <c r="D33" s="1">
        <v>5</v>
      </c>
      <c r="E33" s="1">
        <v>5</v>
      </c>
      <c r="F33" s="1">
        <v>0</v>
      </c>
      <c r="G33" s="1">
        <v>10</v>
      </c>
      <c r="H33" s="1">
        <v>5</v>
      </c>
    </row>
    <row r="34" spans="1:8" x14ac:dyDescent="0.15">
      <c r="A34" s="1">
        <v>10</v>
      </c>
      <c r="B34" s="1" t="s">
        <v>70</v>
      </c>
      <c r="C34" s="1">
        <v>85</v>
      </c>
      <c r="D34" s="1">
        <v>75</v>
      </c>
      <c r="E34" s="1">
        <v>60</v>
      </c>
      <c r="F34" s="1">
        <v>85</v>
      </c>
      <c r="G34" s="1">
        <v>90</v>
      </c>
      <c r="H34" s="1">
        <v>100</v>
      </c>
    </row>
    <row r="35" spans="1:8" x14ac:dyDescent="0.15">
      <c r="A35" s="1">
        <v>11</v>
      </c>
      <c r="B35" s="1" t="s">
        <v>71</v>
      </c>
      <c r="C35" s="1">
        <v>50</v>
      </c>
      <c r="D35" s="1">
        <v>60</v>
      </c>
      <c r="E35" s="1">
        <v>50</v>
      </c>
      <c r="F35" s="1">
        <v>35</v>
      </c>
      <c r="G35" s="1">
        <v>65</v>
      </c>
      <c r="H35" s="1">
        <v>70</v>
      </c>
    </row>
    <row r="36" spans="1:8" x14ac:dyDescent="0.15">
      <c r="A36" s="1">
        <v>12</v>
      </c>
      <c r="B36" s="1" t="s">
        <v>72</v>
      </c>
      <c r="C36" s="1">
        <v>70</v>
      </c>
      <c r="D36" s="1">
        <v>60</v>
      </c>
      <c r="E36" s="1">
        <v>75</v>
      </c>
      <c r="F36" s="1">
        <v>70</v>
      </c>
      <c r="G36" s="1">
        <v>55</v>
      </c>
      <c r="H36" s="1">
        <v>75</v>
      </c>
    </row>
    <row r="37" spans="1:8" x14ac:dyDescent="0.15">
      <c r="A37" s="1">
        <v>13</v>
      </c>
      <c r="B37" s="1" t="s">
        <v>73</v>
      </c>
      <c r="C37" s="1">
        <v>10</v>
      </c>
      <c r="D37" s="1">
        <v>25</v>
      </c>
      <c r="E37" s="1">
        <v>35</v>
      </c>
      <c r="F37" s="1">
        <v>20</v>
      </c>
      <c r="G37" s="1">
        <v>30</v>
      </c>
      <c r="H37" s="1">
        <v>10</v>
      </c>
    </row>
    <row r="38" spans="1:8" x14ac:dyDescent="0.15">
      <c r="A38" s="1">
        <v>14</v>
      </c>
      <c r="B38" s="1" t="s">
        <v>74</v>
      </c>
      <c r="C38" s="1">
        <v>65</v>
      </c>
      <c r="D38" s="1">
        <v>80</v>
      </c>
      <c r="E38" s="1">
        <v>70</v>
      </c>
      <c r="F38" s="1">
        <v>100</v>
      </c>
      <c r="G38" s="1">
        <v>60</v>
      </c>
      <c r="H38" s="1">
        <v>95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portrait" horizontalDpi="300" verticalDpi="0"/>
  <headerFooter alignWithMargins="0">
    <oddHeader>&amp;A</oddHeader>
    <oddFooter>&amp;F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E10"/>
  <sheetViews>
    <sheetView workbookViewId="0">
      <selection activeCell="A4" sqref="A4"/>
    </sheetView>
  </sheetViews>
  <sheetFormatPr baseColWidth="10" defaultRowHeight="13" x14ac:dyDescent="0.15"/>
  <cols>
    <col min="1" max="256" width="8.83203125" customWidth="1"/>
  </cols>
  <sheetData>
    <row r="3" spans="1:5" x14ac:dyDescent="0.15">
      <c r="A3" t="e">
        <f ca="1">cas(1,100)</f>
        <v>#NAME?</v>
      </c>
      <c r="C3" t="e">
        <f ca="1">cas_2(1,100)</f>
        <v>#NAME?</v>
      </c>
    </row>
    <row r="4" spans="1:5" x14ac:dyDescent="0.15">
      <c r="A4" t="e">
        <f t="shared" ref="A4:A10" ca="1" si="0">cas(1,100)</f>
        <v>#NAME?</v>
      </c>
    </row>
    <row r="5" spans="1:5" x14ac:dyDescent="0.15">
      <c r="A5" t="e">
        <f t="shared" ca="1" si="0"/>
        <v>#NAME?</v>
      </c>
      <c r="C5">
        <f ca="1">RAND()</f>
        <v>1.2606436612847771E-2</v>
      </c>
      <c r="E5">
        <v>0.65989238051016397</v>
      </c>
    </row>
    <row r="6" spans="1:5" x14ac:dyDescent="0.15">
      <c r="A6" t="e">
        <f t="shared" ca="1" si="0"/>
        <v>#NAME?</v>
      </c>
      <c r="C6">
        <f t="shared" ref="C6:E9" ca="1" si="1">RAND()</f>
        <v>0.39900797327540882</v>
      </c>
      <c r="E6">
        <f t="shared" ca="1" si="1"/>
        <v>0.11583635730414155</v>
      </c>
    </row>
    <row r="7" spans="1:5" x14ac:dyDescent="0.15">
      <c r="A7" t="e">
        <f t="shared" ca="1" si="0"/>
        <v>#NAME?</v>
      </c>
      <c r="C7">
        <f t="shared" ca="1" si="1"/>
        <v>0.98461896327953369</v>
      </c>
      <c r="E7">
        <f t="shared" ca="1" si="1"/>
        <v>0.19461062368888193</v>
      </c>
    </row>
    <row r="8" spans="1:5" x14ac:dyDescent="0.15">
      <c r="A8" t="e">
        <f t="shared" ca="1" si="0"/>
        <v>#NAME?</v>
      </c>
      <c r="C8">
        <f t="shared" ca="1" si="1"/>
        <v>0.99738108398363934</v>
      </c>
      <c r="E8">
        <f t="shared" ca="1" si="1"/>
        <v>0.20512132134870786</v>
      </c>
    </row>
    <row r="9" spans="1:5" x14ac:dyDescent="0.15">
      <c r="A9" t="e">
        <f t="shared" ca="1" si="0"/>
        <v>#NAME?</v>
      </c>
      <c r="C9">
        <f t="shared" ca="1" si="1"/>
        <v>0.46442591866976235</v>
      </c>
      <c r="E9">
        <f t="shared" ca="1" si="1"/>
        <v>0.4930353817120976</v>
      </c>
    </row>
    <row r="10" spans="1:5" x14ac:dyDescent="0.15">
      <c r="A10" t="e">
        <f t="shared" ca="1" si="0"/>
        <v>#NAME?</v>
      </c>
    </row>
  </sheetData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RowHeight="13" x14ac:dyDescent="0.15"/>
  <cols>
    <col min="1" max="256" width="8.83203125" customWidth="1"/>
  </cols>
  <sheetData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RowHeight="13" x14ac:dyDescent="0.15"/>
  <cols>
    <col min="1" max="256" width="8.83203125" customWidth="1"/>
  </cols>
  <sheetData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RowHeight="13" x14ac:dyDescent="0.15"/>
  <cols>
    <col min="1" max="256" width="8.83203125" customWidth="1"/>
  </cols>
  <sheetData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14</vt:i4>
      </vt:variant>
      <vt:variant>
        <vt:lpstr>Intervalli denominati</vt:lpstr>
      </vt:variant>
      <vt:variant>
        <vt:i4>4</vt:i4>
      </vt:variant>
    </vt:vector>
  </HeadingPairs>
  <TitlesOfParts>
    <vt:vector size="18" baseType="lpstr">
      <vt:lpstr>altri_indici</vt:lpstr>
      <vt:lpstr>stip_percentili</vt:lpstr>
      <vt:lpstr>media_ponderata</vt:lpstr>
      <vt:lpstr>registro_scol</vt:lpstr>
      <vt:lpstr>esercizi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  <vt:lpstr>classi</vt:lpstr>
      <vt:lpstr>stip</vt:lpstr>
      <vt:lpstr>vet_1</vt:lpstr>
      <vt:lpstr>vet_2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media</dc:title>
  <dc:subject/>
  <dc:creator>Sandro Corradini</dc:creator>
  <cp:keywords/>
  <dc:description/>
  <cp:lastModifiedBy>Microsoft Office User</cp:lastModifiedBy>
  <cp:lastPrinted>1996-11-04T15:11:59Z</cp:lastPrinted>
  <dcterms:created xsi:type="dcterms:W3CDTF">2020-09-16T14:19:00Z</dcterms:created>
  <dcterms:modified xsi:type="dcterms:W3CDTF">2020-10-01T15:32:33Z</dcterms:modified>
</cp:coreProperties>
</file>